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<sst xmlns="http://schemas.openxmlformats.org/spreadsheetml/2006/main" count="250" uniqueCount="123">
  <si>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</si>
  <si>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</si>
  <si>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</si>
  <si>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</si>
  <si>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</si>
  <si>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</si>
  <si>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</si>
  <si>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</si>
  <si>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</si>
  <si>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</si>
  <si>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</si>
  <si>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</si>
  <si>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</si>
  <si>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</si>
  <si>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</si>
  <si>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</si>
  <si>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</si>
  <si>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</si>
  <si>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</si>
  <si>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</si>
  <si>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</si>
  <si>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</si>
  <si>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</si>
  <si>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</si>
  <si>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</si>
  <si>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</si>
  <si>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</si>
  <si>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</si>
  <si>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</si>
  <si>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</si>
  <si>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</si>
  <si>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</si>
  <si>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</si>
  <si>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</si>
  <si>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</si>
  <si>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</si>
  <si>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</si>
  <si>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</si>
  <si>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</si>
  <si>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</si>
  <si>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</si>
  <si>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</si>
  <si>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</si>
  <si>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</si>
  <si>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</si>
  <si>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</si>
  <si>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</si>
  <si>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</si>
  <si>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</si>
  <si>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</si>
  <si>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</si>
  <si>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A1</t>
  </si>
  <si>
    <t>Naziv aktivnosti: Bruto plaće i naknade</t>
  </si>
  <si>
    <t xml:space="preserve">Osnovna škola Josipa Kozarca </t>
  </si>
  <si>
    <t>Program: Osnovno obrazovanje</t>
  </si>
  <si>
    <t>A 2</t>
  </si>
  <si>
    <t>Naziv aktivnosti: Materijalni i financijski rashodi osnovnih škola</t>
  </si>
  <si>
    <t>Izvor: Proračun VPŽ decentralizirane funkcije</t>
  </si>
  <si>
    <t>A 2-1</t>
  </si>
  <si>
    <t>Naziv aktivnosti: Opseg programa</t>
  </si>
  <si>
    <t>A 3</t>
  </si>
  <si>
    <t>Izvor: Sufinanciranje roditelja</t>
  </si>
  <si>
    <t>A 3-1</t>
  </si>
  <si>
    <t xml:space="preserve">Izvor: Gradski proračun </t>
  </si>
  <si>
    <t>A 4</t>
  </si>
  <si>
    <t>Naziv aktivnosti: Terenska nastava i ostali programi učenika</t>
  </si>
  <si>
    <t>A 5</t>
  </si>
  <si>
    <t>Naziv projekta: ŠŠD</t>
  </si>
  <si>
    <t>A 6</t>
  </si>
  <si>
    <t>Naziv aktivnosti: ŽSV</t>
  </si>
  <si>
    <t>Izvor: AZOO</t>
  </si>
  <si>
    <t>A 7</t>
  </si>
  <si>
    <t>Naziv aktivnosti: Stručno osposobljavanje bez zasnivanja radnog odnosa</t>
  </si>
  <si>
    <t>Izvor: Hrvatski zavod za zapošljavanje</t>
  </si>
  <si>
    <t>A 8</t>
  </si>
  <si>
    <t>A 9</t>
  </si>
  <si>
    <t>Naziv aktivnosti: Redovna djelatnost</t>
  </si>
  <si>
    <t>Izvor: Najam dvorane i stana</t>
  </si>
  <si>
    <t>A 10</t>
  </si>
  <si>
    <t>Izvor: Pasivne kamate</t>
  </si>
  <si>
    <t>A 11</t>
  </si>
  <si>
    <t>A 12</t>
  </si>
  <si>
    <t>Izvor: Agencija za mobilnost i programe EU</t>
  </si>
  <si>
    <t>Izradio:</t>
  </si>
  <si>
    <t>Biljana Sabljak</t>
  </si>
  <si>
    <t>Ravnateljica:</t>
  </si>
  <si>
    <t>Ksenija Vujanović-Juras, psiholog</t>
  </si>
  <si>
    <t>Naziv aktivnosti: Projekt "Mathematica regina omnium scientiarum et-learning path to success"</t>
  </si>
  <si>
    <t>Naknada ostalih troškova</t>
  </si>
  <si>
    <t>Ministarstvo znanosti i obrazovanja</t>
  </si>
  <si>
    <t>Naziv aktivnosti: Školska kuhinja i ostali programi učenika</t>
  </si>
  <si>
    <t xml:space="preserve">Naziv aktivnosti: Školska shema </t>
  </si>
  <si>
    <t>PROJEKCIJA PLANA ZA 2021.</t>
  </si>
  <si>
    <t>Naziv aktivnosti: Projekt "Be the change … you want to be!"</t>
  </si>
  <si>
    <t>Izvor: HŠSS i ŽSS</t>
  </si>
  <si>
    <t>2021.</t>
  </si>
  <si>
    <t>Naziv aktivnosti: Projekt "In-in integracija i inkluzija"</t>
  </si>
  <si>
    <t>A 13</t>
  </si>
  <si>
    <t>A 14</t>
  </si>
  <si>
    <t>Naziv aktivnosti: Projekt "Osiguravanje školske prehrane za djecu u riziku od siromaštva"</t>
  </si>
  <si>
    <t>Izvor: Fond europske pomoći za najpotrebitije</t>
  </si>
  <si>
    <t>Izvor: Europski socijalni fond</t>
  </si>
  <si>
    <t>2022.</t>
  </si>
  <si>
    <t>Ukupno prihodi i primici za 2021.</t>
  </si>
  <si>
    <t>Ukupno prihodi i primici za 2022.</t>
  </si>
  <si>
    <t>PLAN ZA 2020.</t>
  </si>
  <si>
    <t>PROJEKCIJA PLANA ZA 2022.</t>
  </si>
  <si>
    <t>Izvor: VPŽ</t>
  </si>
  <si>
    <t>Naziv aktivnosti: Projekt "We little XXI century explorers ready to map and code our territori!"</t>
  </si>
  <si>
    <t>Izvor: Institucije i tijela EU</t>
  </si>
  <si>
    <t>A 15</t>
  </si>
  <si>
    <t>A 16</t>
  </si>
  <si>
    <t>Naziv aktivnosti: Projekt "Školska volonterska zajednica-snaga za održivi razvoj"</t>
  </si>
  <si>
    <t>Izvor: Volonterski centar Zagreb</t>
  </si>
  <si>
    <t>Naziv aktivnosti: Projekt "TaMPeD"</t>
  </si>
  <si>
    <t>Prijenosi između pror. kor. istog pror.</t>
  </si>
  <si>
    <t>A 17</t>
  </si>
  <si>
    <t>Plan 
za 2020.</t>
  </si>
  <si>
    <t>Projekcija plana
za 2021.</t>
  </si>
  <si>
    <t>Projekcija plana 
za 2022.</t>
  </si>
  <si>
    <r>
      <t xml:space="preserve">FINANCIJSKI PLAN </t>
    </r>
    <r>
      <rPr>
        <i/>
        <sz val="14"/>
        <color indexed="8"/>
        <rFont val="Arial"/>
        <family val="2"/>
      </rPr>
      <t>Osnovne škole Josipa Kozarca</t>
    </r>
    <r>
      <rPr>
        <b/>
        <sz val="14"/>
        <color indexed="8"/>
        <rFont val="Arial"/>
        <family val="2"/>
      </rPr>
      <t xml:space="preserve"> ZA 2020. I                                                                                                                                                PROJEKCIJA PLANA ZA  2021. I 2022. GODINU</t>
    </r>
  </si>
  <si>
    <t>PLAN RASHODA I IZDATAKA</t>
  </si>
  <si>
    <t>Slatina, 19. prosinca 2019. godine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</si>
</sst>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9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14"/>
      <color indexed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8"/>
      <color rgb="FFFF0000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8" fillId="44" borderId="7" applyNumberFormat="0" applyAlignment="0" applyProtection="0"/>
    <xf numFmtId="0" fontId="69" fillId="44" borderId="8" applyNumberFormat="0" applyAlignment="0" applyProtection="0"/>
    <xf numFmtId="0" fontId="15" fillId="0" borderId="9" applyNumberFormat="0" applyFill="0" applyAlignment="0" applyProtection="0"/>
    <xf numFmtId="0" fontId="70" fillId="4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5" fillId="46" borderId="0" applyNumberFormat="0" applyBorder="0" applyAlignment="0" applyProtection="0"/>
    <xf numFmtId="0" fontId="65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7" fillId="47" borderId="1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0" fillId="0" borderId="18" applyNumberFormat="0" applyFill="0" applyAlignment="0" applyProtection="0"/>
    <xf numFmtId="0" fontId="8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vertical="center" wrapText="1"/>
    </xf>
    <xf numFmtId="0" fontId="30" fillId="0" borderId="23" xfId="0" applyFont="1" applyBorder="1" applyAlignment="1" quotePrefix="1">
      <alignment horizontal="center" vertical="center" wrapText="1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center" wrapText="1"/>
    </xf>
    <xf numFmtId="0" fontId="34" fillId="0" borderId="23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1" xfId="0" applyFont="1" applyFill="1" applyBorder="1" applyAlignment="1">
      <alignment horizontal="left"/>
    </xf>
    <xf numFmtId="3" fontId="34" fillId="7" borderId="24" xfId="0" applyNumberFormat="1" applyFont="1" applyFill="1" applyBorder="1" applyAlignment="1">
      <alignment horizontal="right"/>
    </xf>
    <xf numFmtId="3" fontId="34" fillId="7" borderId="24" xfId="0" applyNumberFormat="1" applyFont="1" applyFill="1" applyBorder="1" applyAlignment="1" applyProtection="1">
      <alignment horizontal="right" wrapText="1"/>
      <protection/>
    </xf>
    <xf numFmtId="0" fontId="21" fillId="7" borderId="23" xfId="0" applyNumberFormat="1" applyFont="1" applyFill="1" applyBorder="1" applyAlignment="1" applyProtection="1">
      <alignment/>
      <protection/>
    </xf>
    <xf numFmtId="3" fontId="34" fillId="0" borderId="24" xfId="0" applyNumberFormat="1" applyFont="1" applyFill="1" applyBorder="1" applyAlignment="1">
      <alignment horizontal="right"/>
    </xf>
    <xf numFmtId="3" fontId="34" fillId="50" borderId="41" xfId="0" applyNumberFormat="1" applyFont="1" applyFill="1" applyBorder="1" applyAlignment="1" quotePrefix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82" fillId="0" borderId="0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4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3" fontId="21" fillId="0" borderId="20" xfId="0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right" vertical="center" wrapText="1"/>
    </xf>
    <xf numFmtId="4" fontId="46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/>
      <protection/>
    </xf>
    <xf numFmtId="4" fontId="47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left" wrapText="1"/>
      <protection/>
    </xf>
    <xf numFmtId="0" fontId="83" fillId="35" borderId="24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85" fillId="0" borderId="0" xfId="0" applyNumberFormat="1" applyFont="1" applyFill="1" applyBorder="1" applyAlignment="1" applyProtection="1">
      <alignment/>
      <protection/>
    </xf>
    <xf numFmtId="0" fontId="86" fillId="0" borderId="0" xfId="0" applyNumberFormat="1" applyFont="1" applyFill="1" applyBorder="1" applyAlignment="1" applyProtection="1">
      <alignment/>
      <protection/>
    </xf>
    <xf numFmtId="3" fontId="86" fillId="0" borderId="31" xfId="0" applyNumberFormat="1" applyFont="1" applyBorder="1" applyAlignment="1">
      <alignment/>
    </xf>
    <xf numFmtId="3" fontId="86" fillId="0" borderId="32" xfId="0" applyNumberFormat="1" applyFont="1" applyBorder="1" applyAlignment="1">
      <alignment/>
    </xf>
    <xf numFmtId="0" fontId="86" fillId="0" borderId="0" xfId="0" applyFont="1" applyAlignment="1">
      <alignment/>
    </xf>
    <xf numFmtId="3" fontId="86" fillId="0" borderId="21" xfId="0" applyNumberFormat="1" applyFont="1" applyBorder="1" applyAlignment="1">
      <alignment horizontal="center" vertical="center" wrapText="1"/>
    </xf>
    <xf numFmtId="3" fontId="86" fillId="0" borderId="22" xfId="0" applyNumberFormat="1" applyFont="1" applyBorder="1" applyAlignment="1">
      <alignment horizontal="center" vertical="center" wrapText="1"/>
    </xf>
    <xf numFmtId="0" fontId="87" fillId="0" borderId="0" xfId="0" applyNumberFormat="1" applyFont="1" applyFill="1" applyBorder="1" applyAlignment="1" applyProtection="1">
      <alignment/>
      <protection/>
    </xf>
    <xf numFmtId="0" fontId="88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3" fontId="21" fillId="0" borderId="43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0" fontId="89" fillId="0" borderId="0" xfId="0" applyNumberFormat="1" applyFont="1" applyFill="1" applyBorder="1" applyAlignment="1" applyProtection="1">
      <alignment wrapText="1"/>
      <protection/>
    </xf>
    <xf numFmtId="3" fontId="84" fillId="0" borderId="30" xfId="0" applyNumberFormat="1" applyFont="1" applyBorder="1" applyAlignment="1">
      <alignment horizontal="right"/>
    </xf>
    <xf numFmtId="3" fontId="84" fillId="0" borderId="30" xfId="0" applyNumberFormat="1" applyFont="1" applyBorder="1" applyAlignment="1">
      <alignment/>
    </xf>
    <xf numFmtId="3" fontId="84" fillId="0" borderId="29" xfId="0" applyNumberFormat="1" applyFont="1" applyBorder="1" applyAlignment="1">
      <alignment/>
    </xf>
    <xf numFmtId="3" fontId="84" fillId="0" borderId="20" xfId="0" applyNumberFormat="1" applyFont="1" applyBorder="1" applyAlignment="1">
      <alignment horizontal="right" vertical="center" wrapText="1"/>
    </xf>
    <xf numFmtId="4" fontId="90" fillId="0" borderId="0" xfId="0" applyNumberFormat="1" applyFont="1" applyFill="1" applyBorder="1" applyAlignment="1" applyProtection="1">
      <alignment/>
      <protection/>
    </xf>
    <xf numFmtId="4" fontId="91" fillId="0" borderId="0" xfId="0" applyNumberFormat="1" applyFont="1" applyFill="1" applyBorder="1" applyAlignment="1" applyProtection="1">
      <alignment/>
      <protection/>
    </xf>
    <xf numFmtId="4" fontId="85" fillId="0" borderId="0" xfId="0" applyNumberFormat="1" applyFont="1" applyFill="1" applyBorder="1" applyAlignment="1" applyProtection="1">
      <alignment/>
      <protection/>
    </xf>
    <xf numFmtId="0" fontId="90" fillId="0" borderId="0" xfId="0" applyNumberFormat="1" applyFont="1" applyFill="1" applyBorder="1" applyAlignment="1" applyProtection="1">
      <alignment/>
      <protection/>
    </xf>
    <xf numFmtId="0" fontId="91" fillId="0" borderId="0" xfId="0" applyNumberFormat="1" applyFont="1" applyFill="1" applyBorder="1" applyAlignment="1" applyProtection="1">
      <alignment/>
      <protection/>
    </xf>
    <xf numFmtId="4" fontId="86" fillId="0" borderId="0" xfId="0" applyNumberFormat="1" applyFont="1" applyFill="1" applyBorder="1" applyAlignment="1" applyProtection="1">
      <alignment/>
      <protection/>
    </xf>
    <xf numFmtId="2" fontId="85" fillId="0" borderId="0" xfId="0" applyNumberFormat="1" applyFont="1" applyFill="1" applyBorder="1" applyAlignment="1" applyProtection="1">
      <alignment/>
      <protection/>
    </xf>
    <xf numFmtId="0" fontId="86" fillId="0" borderId="0" xfId="0" applyNumberFormat="1" applyFont="1" applyFill="1" applyBorder="1" applyAlignment="1" applyProtection="1">
      <alignment horizontal="center"/>
      <protection/>
    </xf>
    <xf numFmtId="0" fontId="86" fillId="0" borderId="0" xfId="0" applyNumberFormat="1" applyFont="1" applyFill="1" applyBorder="1" applyAlignment="1" applyProtection="1">
      <alignment wrapText="1"/>
      <protection/>
    </xf>
    <xf numFmtId="0" fontId="34" fillId="0" borderId="23" xfId="0" applyNumberFormat="1" applyFont="1" applyFill="1" applyBorder="1" applyAlignment="1" applyProtection="1">
      <alignment horizontal="left"/>
      <protection/>
    </xf>
    <xf numFmtId="4" fontId="49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8" fillId="7" borderId="23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3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1" xfId="0" applyNumberFormat="1" applyFont="1" applyFill="1" applyBorder="1" applyAlignment="1" applyProtection="1">
      <alignment horizontal="left" wrapText="1"/>
      <protection/>
    </xf>
    <xf numFmtId="0" fontId="34" fillId="50" borderId="23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3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21" fillId="7" borderId="23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A11" sqref="A11:E11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3" customWidth="1"/>
    <col min="5" max="5" width="44.7109375" style="8" customWidth="1"/>
    <col min="6" max="6" width="15.8515625" style="8" bestFit="1" customWidth="1"/>
    <col min="7" max="7" width="17.28125" style="8" customWidth="1"/>
    <col min="8" max="8" width="16.7109375" style="8" customWidth="1"/>
    <col min="9" max="9" width="11.421875" style="8" customWidth="1"/>
    <col min="10" max="10" width="16.28125" style="8" bestFit="1" customWidth="1"/>
    <col min="11" max="11" width="21.7109375" style="8" bestFit="1" customWidth="1"/>
    <col min="12" max="16384" width="11.421875" style="8" customWidth="1"/>
  </cols>
  <sheetData>
    <row r="2" spans="1:8" ht="15">
      <c r="A2" s="182"/>
      <c r="B2" s="182"/>
      <c r="C2" s="182"/>
      <c r="D2" s="182"/>
      <c r="E2" s="182"/>
      <c r="F2" s="182"/>
      <c r="G2" s="182"/>
      <c r="H2" s="182"/>
    </row>
    <row r="3" spans="1:8" ht="48" customHeight="1">
      <c r="A3" s="175" t="s">
        <v>120</v>
      </c>
      <c r="B3" s="175"/>
      <c r="C3" s="175"/>
      <c r="D3" s="175"/>
      <c r="E3" s="175"/>
      <c r="F3" s="175"/>
      <c r="G3" s="175"/>
      <c r="H3" s="175"/>
    </row>
    <row r="4" spans="1:8" s="70" customFormat="1" ht="26.25" customHeight="1">
      <c r="A4" s="175" t="s">
        <v>38</v>
      </c>
      <c r="B4" s="175"/>
      <c r="C4" s="175"/>
      <c r="D4" s="175"/>
      <c r="E4" s="175"/>
      <c r="F4" s="175"/>
      <c r="G4" s="183"/>
      <c r="H4" s="183"/>
    </row>
    <row r="5" spans="1:5" ht="15.75" customHeight="1">
      <c r="A5" s="71"/>
      <c r="B5" s="72"/>
      <c r="C5" s="72"/>
      <c r="D5" s="72"/>
      <c r="E5" s="72"/>
    </row>
    <row r="6" spans="1:9" ht="27.75" customHeight="1">
      <c r="A6" s="73"/>
      <c r="B6" s="74"/>
      <c r="C6" s="74"/>
      <c r="D6" s="75"/>
      <c r="E6" s="160" t="s">
        <v>44</v>
      </c>
      <c r="F6" s="77" t="s">
        <v>117</v>
      </c>
      <c r="G6" s="77" t="s">
        <v>118</v>
      </c>
      <c r="H6" s="78" t="s">
        <v>119</v>
      </c>
      <c r="I6" s="79"/>
    </row>
    <row r="7" spans="1:9" ht="27.75" customHeight="1">
      <c r="A7" s="184" t="s">
        <v>40</v>
      </c>
      <c r="B7" s="170"/>
      <c r="C7" s="170"/>
      <c r="D7" s="170"/>
      <c r="E7" s="185"/>
      <c r="F7" s="97">
        <f>+F8+F9</f>
        <v>11229808</v>
      </c>
      <c r="G7" s="97">
        <f>G8</f>
        <v>10039881</v>
      </c>
      <c r="H7" s="97">
        <f>H8</f>
        <v>9672678</v>
      </c>
      <c r="I7" s="94"/>
    </row>
    <row r="8" spans="1:8" ht="22.5" customHeight="1">
      <c r="A8" s="167" t="s">
        <v>0</v>
      </c>
      <c r="B8" s="168"/>
      <c r="C8" s="168"/>
      <c r="D8" s="168"/>
      <c r="E8" s="174"/>
      <c r="F8" s="100">
        <v>11229808</v>
      </c>
      <c r="G8" s="100">
        <v>10039881</v>
      </c>
      <c r="H8" s="100">
        <v>9672678</v>
      </c>
    </row>
    <row r="9" spans="1:8" ht="22.5" customHeight="1">
      <c r="A9" s="186" t="s">
        <v>42</v>
      </c>
      <c r="B9" s="174"/>
      <c r="C9" s="174"/>
      <c r="D9" s="174"/>
      <c r="E9" s="174"/>
      <c r="F9" s="100">
        <v>0</v>
      </c>
      <c r="G9" s="100">
        <v>0</v>
      </c>
      <c r="H9" s="100">
        <v>0</v>
      </c>
    </row>
    <row r="10" spans="1:8" ht="22.5" customHeight="1">
      <c r="A10" s="96" t="s">
        <v>41</v>
      </c>
      <c r="B10" s="99"/>
      <c r="C10" s="99"/>
      <c r="D10" s="99"/>
      <c r="E10" s="99"/>
      <c r="F10" s="97">
        <f>+F11+F12</f>
        <v>11229808</v>
      </c>
      <c r="G10" s="97">
        <f>+G11+G12</f>
        <v>10039881</v>
      </c>
      <c r="H10" s="97">
        <f>+H11+H12</f>
        <v>9672678</v>
      </c>
    </row>
    <row r="11" spans="1:10" ht="22.5" customHeight="1">
      <c r="A11" s="171" t="s">
        <v>1</v>
      </c>
      <c r="B11" s="168"/>
      <c r="C11" s="168"/>
      <c r="D11" s="168"/>
      <c r="E11" s="172"/>
      <c r="F11" s="100">
        <v>10983308</v>
      </c>
      <c r="G11" s="100">
        <f>G7-G12</f>
        <v>9982800</v>
      </c>
      <c r="H11" s="81">
        <f>H7-H12</f>
        <v>9667678</v>
      </c>
      <c r="I11" s="60"/>
      <c r="J11" s="60"/>
    </row>
    <row r="12" spans="1:10" ht="22.5" customHeight="1">
      <c r="A12" s="173" t="s">
        <v>47</v>
      </c>
      <c r="B12" s="174"/>
      <c r="C12" s="174"/>
      <c r="D12" s="174"/>
      <c r="E12" s="174"/>
      <c r="F12" s="80">
        <v>246500</v>
      </c>
      <c r="G12" s="80">
        <v>57081</v>
      </c>
      <c r="H12" s="81">
        <v>5000</v>
      </c>
      <c r="I12" s="60"/>
      <c r="J12" s="60"/>
    </row>
    <row r="13" spans="1:10" ht="22.5" customHeight="1">
      <c r="A13" s="169" t="s">
        <v>2</v>
      </c>
      <c r="B13" s="170"/>
      <c r="C13" s="170"/>
      <c r="D13" s="170"/>
      <c r="E13" s="170"/>
      <c r="F13" s="98"/>
      <c r="G13" s="98"/>
      <c r="H13" s="98"/>
      <c r="J13" s="60"/>
    </row>
    <row r="14" spans="1:8" ht="25.5" customHeight="1">
      <c r="A14" s="175"/>
      <c r="B14" s="165"/>
      <c r="C14" s="165"/>
      <c r="D14" s="165"/>
      <c r="E14" s="165"/>
      <c r="F14" s="166"/>
      <c r="G14" s="166"/>
      <c r="H14" s="166"/>
    </row>
    <row r="15" spans="1:10" ht="27.75" customHeight="1">
      <c r="A15" s="73"/>
      <c r="B15" s="74"/>
      <c r="C15" s="74"/>
      <c r="D15" s="75"/>
      <c r="E15" s="76"/>
      <c r="F15" s="77" t="s">
        <v>117</v>
      </c>
      <c r="G15" s="77" t="s">
        <v>118</v>
      </c>
      <c r="H15" s="78" t="s">
        <v>119</v>
      </c>
      <c r="J15" s="60"/>
    </row>
    <row r="16" spans="1:10" ht="30.75" customHeight="1">
      <c r="A16" s="176" t="s">
        <v>48</v>
      </c>
      <c r="B16" s="177"/>
      <c r="C16" s="177"/>
      <c r="D16" s="177"/>
      <c r="E16" s="178"/>
      <c r="F16" s="101">
        <v>0</v>
      </c>
      <c r="G16" s="101">
        <v>0</v>
      </c>
      <c r="H16" s="102">
        <v>0</v>
      </c>
      <c r="J16" s="60"/>
    </row>
    <row r="17" spans="1:10" ht="34.5" customHeight="1">
      <c r="A17" s="179" t="s">
        <v>49</v>
      </c>
      <c r="B17" s="180"/>
      <c r="C17" s="180"/>
      <c r="D17" s="180"/>
      <c r="E17" s="181"/>
      <c r="F17" s="103">
        <v>0</v>
      </c>
      <c r="G17" s="103">
        <v>0</v>
      </c>
      <c r="H17" s="98">
        <v>0</v>
      </c>
      <c r="J17" s="60"/>
    </row>
    <row r="18" spans="1:10" s="65" customFormat="1" ht="25.5" customHeight="1">
      <c r="A18" s="164"/>
      <c r="B18" s="165"/>
      <c r="C18" s="165"/>
      <c r="D18" s="165"/>
      <c r="E18" s="165"/>
      <c r="F18" s="166"/>
      <c r="G18" s="166"/>
      <c r="H18" s="166"/>
      <c r="J18" s="104"/>
    </row>
    <row r="19" spans="1:11" s="65" customFormat="1" ht="27.75" customHeight="1">
      <c r="A19" s="73"/>
      <c r="B19" s="74"/>
      <c r="C19" s="74"/>
      <c r="D19" s="75"/>
      <c r="E19" s="76"/>
      <c r="F19" s="77" t="s">
        <v>117</v>
      </c>
      <c r="G19" s="77" t="s">
        <v>118</v>
      </c>
      <c r="H19" s="78" t="s">
        <v>119</v>
      </c>
      <c r="J19" s="104"/>
      <c r="K19" s="104"/>
    </row>
    <row r="20" spans="1:10" s="65" customFormat="1" ht="22.5" customHeight="1">
      <c r="A20" s="167" t="s">
        <v>3</v>
      </c>
      <c r="B20" s="168"/>
      <c r="C20" s="168"/>
      <c r="D20" s="168"/>
      <c r="E20" s="168"/>
      <c r="F20" s="80"/>
      <c r="G20" s="80"/>
      <c r="H20" s="80"/>
      <c r="J20" s="104"/>
    </row>
    <row r="21" spans="1:8" s="65" customFormat="1" ht="33.75" customHeight="1">
      <c r="A21" s="167" t="s">
        <v>4</v>
      </c>
      <c r="B21" s="168"/>
      <c r="C21" s="168"/>
      <c r="D21" s="168"/>
      <c r="E21" s="168"/>
      <c r="F21" s="80"/>
      <c r="G21" s="80"/>
      <c r="H21" s="80"/>
    </row>
    <row r="22" spans="1:11" s="65" customFormat="1" ht="22.5" customHeight="1">
      <c r="A22" s="169" t="s">
        <v>5</v>
      </c>
      <c r="B22" s="170"/>
      <c r="C22" s="170"/>
      <c r="D22" s="170"/>
      <c r="E22" s="170"/>
      <c r="F22" s="97">
        <f>F20-F21</f>
        <v>0</v>
      </c>
      <c r="G22" s="97">
        <f>G20-G21</f>
        <v>0</v>
      </c>
      <c r="H22" s="97">
        <f>H20-H21</f>
        <v>0</v>
      </c>
      <c r="J22" s="105"/>
      <c r="K22" s="104"/>
    </row>
    <row r="23" spans="1:8" s="65" customFormat="1" ht="25.5" customHeight="1">
      <c r="A23" s="164"/>
      <c r="B23" s="165"/>
      <c r="C23" s="165"/>
      <c r="D23" s="165"/>
      <c r="E23" s="165"/>
      <c r="F23" s="166"/>
      <c r="G23" s="166"/>
      <c r="H23" s="166"/>
    </row>
    <row r="24" spans="1:8" s="65" customFormat="1" ht="22.5" customHeight="1">
      <c r="A24" s="171" t="s">
        <v>6</v>
      </c>
      <c r="B24" s="168"/>
      <c r="C24" s="168"/>
      <c r="D24" s="168"/>
      <c r="E24" s="168"/>
      <c r="F24" s="80">
        <f>IF((F13+F17+F22)&lt;&gt;0,"NESLAGANJE ZBROJA",(F13+F17+F22))</f>
        <v>0</v>
      </c>
      <c r="G24" s="80">
        <f>IF((G13+G17+G22)&lt;&gt;0,"NESLAGANJE ZBROJA",(G13+G17+G22))</f>
        <v>0</v>
      </c>
      <c r="H24" s="80">
        <f>IF((H13+H17+H22)&lt;&gt;0,"NESLAGANJE ZBROJA",(H13+H17+H22))</f>
        <v>0</v>
      </c>
    </row>
    <row r="25" spans="1:5" s="65" customFormat="1" ht="18" customHeight="1">
      <c r="A25" s="82"/>
      <c r="B25" s="72"/>
      <c r="C25" s="72"/>
      <c r="D25" s="72"/>
      <c r="E25" s="72"/>
    </row>
    <row r="26" spans="1:8" ht="42" customHeight="1">
      <c r="A26" s="162" t="s">
        <v>50</v>
      </c>
      <c r="B26" s="163"/>
      <c r="C26" s="163"/>
      <c r="D26" s="163"/>
      <c r="E26" s="163"/>
      <c r="F26" s="163"/>
      <c r="G26" s="163"/>
      <c r="H26" s="163"/>
    </row>
    <row r="27" ht="12.75">
      <c r="E27" s="106"/>
    </row>
    <row r="31" spans="6:8" ht="12.75">
      <c r="F31" s="60"/>
      <c r="G31" s="60"/>
      <c r="H31" s="60"/>
    </row>
    <row r="32" spans="6:8" ht="12.75">
      <c r="F32" s="60"/>
      <c r="G32" s="60"/>
      <c r="H32" s="60"/>
    </row>
    <row r="33" spans="5:8" ht="12.75">
      <c r="E33" s="107"/>
      <c r="F33" s="62"/>
      <c r="G33" s="62"/>
      <c r="H33" s="62"/>
    </row>
    <row r="34" spans="5:8" ht="12.75">
      <c r="E34" s="107"/>
      <c r="F34" s="60"/>
      <c r="G34" s="60"/>
      <c r="H34" s="60"/>
    </row>
    <row r="35" spans="5:8" ht="12.75">
      <c r="E35" s="107"/>
      <c r="F35" s="60"/>
      <c r="G35" s="60"/>
      <c r="H35" s="60"/>
    </row>
    <row r="36" spans="5:8" ht="12.75">
      <c r="E36" s="107"/>
      <c r="F36" s="60"/>
      <c r="G36" s="60"/>
      <c r="H36" s="60"/>
    </row>
    <row r="37" spans="5:8" ht="12.75">
      <c r="E37" s="107"/>
      <c r="F37" s="60"/>
      <c r="G37" s="60"/>
      <c r="H37" s="60"/>
    </row>
    <row r="38" ht="12.75">
      <c r="E38" s="107"/>
    </row>
    <row r="43" ht="12.75">
      <c r="F43" s="60"/>
    </row>
    <row r="44" ht="12.75">
      <c r="F44" s="60"/>
    </row>
    <row r="45" ht="12.75">
      <c r="F45" s="60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22">
      <selection activeCell="B21" sqref="B21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75" t="s">
        <v>7</v>
      </c>
      <c r="B1" s="175"/>
      <c r="C1" s="175"/>
      <c r="D1" s="175"/>
      <c r="E1" s="175"/>
      <c r="F1" s="175"/>
      <c r="G1" s="175"/>
      <c r="H1" s="175"/>
    </row>
    <row r="2" spans="1:8" s="1" customFormat="1" ht="13.5" thickBot="1">
      <c r="A2" s="15"/>
      <c r="H2" s="16" t="s">
        <v>8</v>
      </c>
    </row>
    <row r="3" spans="1:8" s="1" customFormat="1" ht="26.25" thickBot="1">
      <c r="A3" s="90" t="s">
        <v>9</v>
      </c>
      <c r="B3" s="190" t="s">
        <v>45</v>
      </c>
      <c r="C3" s="191"/>
      <c r="D3" s="191"/>
      <c r="E3" s="191"/>
      <c r="F3" s="191"/>
      <c r="G3" s="191"/>
      <c r="H3" s="192"/>
    </row>
    <row r="4" spans="1:8" s="1" customFormat="1" ht="90" thickBot="1">
      <c r="A4" s="91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43</v>
      </c>
      <c r="H4" s="19" t="s">
        <v>17</v>
      </c>
    </row>
    <row r="5" spans="1:8" s="136" customFormat="1" ht="12.75">
      <c r="A5" s="3">
        <v>632</v>
      </c>
      <c r="B5" s="144"/>
      <c r="C5" s="4"/>
      <c r="D5" s="119" t="s">
        <v>44</v>
      </c>
      <c r="E5" s="120">
        <v>1176750</v>
      </c>
      <c r="F5" s="5"/>
      <c r="G5" s="137"/>
      <c r="H5" s="138"/>
    </row>
    <row r="6" spans="1:8" s="1" customFormat="1" ht="12.75">
      <c r="A6" s="20">
        <v>636</v>
      </c>
      <c r="B6" s="149">
        <v>8006364</v>
      </c>
      <c r="C6" s="22"/>
      <c r="D6" s="22"/>
      <c r="E6" s="145"/>
      <c r="F6" s="22"/>
      <c r="G6" s="134"/>
      <c r="H6" s="135"/>
    </row>
    <row r="7" spans="1:8" s="1" customFormat="1" ht="12.75">
      <c r="A7" s="20">
        <v>638</v>
      </c>
      <c r="B7" s="149"/>
      <c r="C7" s="22"/>
      <c r="D7" s="22"/>
      <c r="E7" s="147">
        <v>321984</v>
      </c>
      <c r="F7" s="22"/>
      <c r="G7" s="23"/>
      <c r="H7" s="24"/>
    </row>
    <row r="8" spans="1:8" s="136" customFormat="1" ht="12.75">
      <c r="A8" s="20">
        <v>641</v>
      </c>
      <c r="B8" s="149"/>
      <c r="C8" s="148">
        <v>20</v>
      </c>
      <c r="D8" s="22"/>
      <c r="E8" s="148"/>
      <c r="F8" s="22"/>
      <c r="G8" s="134"/>
      <c r="H8" s="135"/>
    </row>
    <row r="9" spans="1:8" s="1" customFormat="1" ht="12.75">
      <c r="A9" s="20">
        <v>652</v>
      </c>
      <c r="B9" s="149"/>
      <c r="C9" s="22"/>
      <c r="D9" s="148">
        <v>88550</v>
      </c>
      <c r="E9" s="148">
        <v>143200</v>
      </c>
      <c r="F9" s="22"/>
      <c r="G9" s="23"/>
      <c r="H9" s="24"/>
    </row>
    <row r="10" spans="1:8" s="136" customFormat="1" ht="12.75">
      <c r="A10" s="20">
        <v>661</v>
      </c>
      <c r="B10" s="149"/>
      <c r="C10" s="148">
        <v>5000</v>
      </c>
      <c r="D10" s="22"/>
      <c r="E10" s="22"/>
      <c r="F10" s="22"/>
      <c r="G10" s="134"/>
      <c r="H10" s="135"/>
    </row>
    <row r="11" spans="1:8" s="136" customFormat="1" ht="12.75">
      <c r="A11" s="20">
        <v>663</v>
      </c>
      <c r="B11" s="149"/>
      <c r="C11" s="22"/>
      <c r="D11" s="22"/>
      <c r="E11" s="22">
        <v>38228</v>
      </c>
      <c r="F11" s="148">
        <v>10000</v>
      </c>
      <c r="G11" s="134"/>
      <c r="H11" s="135"/>
    </row>
    <row r="12" spans="1:8" s="136" customFormat="1" ht="12.75">
      <c r="A12" s="20">
        <v>671</v>
      </c>
      <c r="B12" s="149">
        <v>1439712</v>
      </c>
      <c r="C12" s="22"/>
      <c r="D12" s="22"/>
      <c r="E12" s="22"/>
      <c r="F12" s="22"/>
      <c r="G12" s="134"/>
      <c r="H12" s="135"/>
    </row>
    <row r="13" spans="1:8" s="136" customFormat="1" ht="12.75">
      <c r="A13" s="20">
        <v>683</v>
      </c>
      <c r="B13" s="21"/>
      <c r="C13" s="22"/>
      <c r="D13" s="22"/>
      <c r="E13" s="22"/>
      <c r="F13" s="22"/>
      <c r="G13" s="134"/>
      <c r="H13" s="135"/>
    </row>
    <row r="14" spans="1:8" s="1" customFormat="1" ht="12.75">
      <c r="A14" s="20">
        <v>721</v>
      </c>
      <c r="B14" s="21"/>
      <c r="C14" s="22"/>
      <c r="D14" s="22"/>
      <c r="E14" s="22"/>
      <c r="F14" s="22"/>
      <c r="G14" s="23"/>
      <c r="H14" s="24"/>
    </row>
    <row r="15" spans="1:8" s="1" customFormat="1" ht="13.5" thickBot="1">
      <c r="A15" s="20">
        <v>922</v>
      </c>
      <c r="B15" s="25"/>
      <c r="C15" s="26"/>
      <c r="D15" s="26"/>
      <c r="E15" s="26"/>
      <c r="F15" s="26"/>
      <c r="G15" s="27"/>
      <c r="H15" s="28"/>
    </row>
    <row r="16" spans="1:8" s="1" customFormat="1" ht="30" customHeight="1" thickBot="1">
      <c r="A16" s="29" t="s">
        <v>18</v>
      </c>
      <c r="B16" s="30">
        <f>SUM(B5:B15)</f>
        <v>9446076</v>
      </c>
      <c r="C16" s="31">
        <f>SUM(C5:C15)</f>
        <v>5020</v>
      </c>
      <c r="D16" s="32">
        <f>SUM(D5:D15)</f>
        <v>88550</v>
      </c>
      <c r="E16" s="31">
        <f>SUM(E5:E15)</f>
        <v>1680162</v>
      </c>
      <c r="F16" s="32">
        <f>SUM(F5:F15)</f>
        <v>10000</v>
      </c>
      <c r="G16" s="31">
        <v>0</v>
      </c>
      <c r="H16" s="33">
        <v>0</v>
      </c>
    </row>
    <row r="17" spans="1:8" s="1" customFormat="1" ht="28.5" customHeight="1" thickBot="1">
      <c r="A17" s="29" t="s">
        <v>46</v>
      </c>
      <c r="B17" s="187">
        <f>B16+C16+D16+E16+F16+G16+H16</f>
        <v>11229808</v>
      </c>
      <c r="C17" s="188"/>
      <c r="D17" s="188"/>
      <c r="E17" s="188"/>
      <c r="F17" s="188"/>
      <c r="G17" s="188"/>
      <c r="H17" s="189"/>
    </row>
    <row r="18" spans="1:8" ht="13.5" thickBot="1">
      <c r="A18" s="12"/>
      <c r="B18" s="12"/>
      <c r="C18" s="12"/>
      <c r="D18" s="13"/>
      <c r="E18" s="34"/>
      <c r="H18" s="16"/>
    </row>
    <row r="19" spans="1:8" ht="24" customHeight="1" thickBot="1">
      <c r="A19" s="92" t="s">
        <v>9</v>
      </c>
      <c r="B19" s="190" t="s">
        <v>95</v>
      </c>
      <c r="C19" s="191"/>
      <c r="D19" s="191"/>
      <c r="E19" s="191"/>
      <c r="F19" s="191"/>
      <c r="G19" s="191"/>
      <c r="H19" s="192"/>
    </row>
    <row r="20" spans="1:8" ht="90" thickBot="1">
      <c r="A20" s="93" t="s">
        <v>10</v>
      </c>
      <c r="B20" s="17" t="s">
        <v>11</v>
      </c>
      <c r="C20" s="18" t="s">
        <v>12</v>
      </c>
      <c r="D20" s="18" t="s">
        <v>13</v>
      </c>
      <c r="E20" s="18" t="s">
        <v>14</v>
      </c>
      <c r="F20" s="18" t="s">
        <v>15</v>
      </c>
      <c r="G20" s="18" t="s">
        <v>43</v>
      </c>
      <c r="H20" s="19" t="s">
        <v>17</v>
      </c>
    </row>
    <row r="21" spans="1:8" ht="12.75">
      <c r="A21" s="3">
        <v>63</v>
      </c>
      <c r="B21" s="149">
        <v>8021364</v>
      </c>
      <c r="C21" s="4"/>
      <c r="D21" s="119"/>
      <c r="E21" s="120">
        <v>585187</v>
      </c>
      <c r="F21" s="5"/>
      <c r="G21" s="6"/>
      <c r="H21" s="7"/>
    </row>
    <row r="22" spans="1:8" ht="12.75">
      <c r="A22" s="20">
        <v>64</v>
      </c>
      <c r="B22" s="21"/>
      <c r="C22" s="148">
        <v>20</v>
      </c>
      <c r="D22" s="22"/>
      <c r="E22" s="22"/>
      <c r="F22" s="22"/>
      <c r="G22" s="23"/>
      <c r="H22" s="24"/>
    </row>
    <row r="23" spans="1:8" ht="12.75">
      <c r="A23" s="20">
        <v>65</v>
      </c>
      <c r="B23" s="21"/>
      <c r="C23" s="148"/>
      <c r="D23" s="148">
        <v>88550</v>
      </c>
      <c r="E23" s="148">
        <v>128200</v>
      </c>
      <c r="F23" s="22"/>
      <c r="G23" s="23"/>
      <c r="H23" s="24"/>
    </row>
    <row r="24" spans="1:8" ht="12.75">
      <c r="A24" s="20">
        <v>66</v>
      </c>
      <c r="B24" s="21"/>
      <c r="C24" s="148">
        <v>5000</v>
      </c>
      <c r="D24" s="22"/>
      <c r="E24" s="22"/>
      <c r="F24" s="22"/>
      <c r="G24" s="23"/>
      <c r="H24" s="24"/>
    </row>
    <row r="25" spans="1:8" ht="12.75">
      <c r="A25" s="20">
        <v>66</v>
      </c>
      <c r="B25" s="21"/>
      <c r="C25" s="22"/>
      <c r="D25" s="22"/>
      <c r="E25" s="22"/>
      <c r="F25" s="148">
        <v>10000</v>
      </c>
      <c r="G25" s="23"/>
      <c r="H25" s="24"/>
    </row>
    <row r="26" spans="1:8" ht="12.75">
      <c r="A26" s="20">
        <v>67</v>
      </c>
      <c r="B26" s="149">
        <v>1201560</v>
      </c>
      <c r="C26" s="22"/>
      <c r="D26" s="22"/>
      <c r="E26" s="22"/>
      <c r="F26" s="22"/>
      <c r="G26" s="23"/>
      <c r="H26" s="24"/>
    </row>
    <row r="27" spans="1:8" ht="12.75">
      <c r="A27" s="20">
        <v>72</v>
      </c>
      <c r="B27" s="21"/>
      <c r="C27" s="22"/>
      <c r="D27" s="22"/>
      <c r="E27" s="22"/>
      <c r="F27" s="22"/>
      <c r="G27" s="23"/>
      <c r="H27" s="24"/>
    </row>
    <row r="28" spans="1:8" ht="13.5" thickBot="1">
      <c r="A28" s="20">
        <v>92</v>
      </c>
      <c r="B28" s="21"/>
      <c r="C28" s="22"/>
      <c r="D28" s="22"/>
      <c r="E28" s="22"/>
      <c r="F28" s="22"/>
      <c r="G28" s="23"/>
      <c r="H28" s="24"/>
    </row>
    <row r="29" spans="1:8" s="1" customFormat="1" ht="30" customHeight="1" thickBot="1">
      <c r="A29" s="29" t="s">
        <v>18</v>
      </c>
      <c r="B29" s="30">
        <f>SUM(B21:B28)</f>
        <v>9222924</v>
      </c>
      <c r="C29" s="31">
        <f>SUM(C21:C28)</f>
        <v>5020</v>
      </c>
      <c r="D29" s="32">
        <f>SUM(D21:D28)</f>
        <v>88550</v>
      </c>
      <c r="E29" s="31">
        <f>SUM(E21:E28)</f>
        <v>713387</v>
      </c>
      <c r="F29" s="32">
        <f>SUM(F21:F28)</f>
        <v>10000</v>
      </c>
      <c r="G29" s="31">
        <v>0</v>
      </c>
      <c r="H29" s="33">
        <v>0</v>
      </c>
    </row>
    <row r="30" spans="1:8" s="1" customFormat="1" ht="28.5" customHeight="1" thickBot="1">
      <c r="A30" s="29" t="s">
        <v>103</v>
      </c>
      <c r="B30" s="187">
        <f>B29+C29+D29+E29+F29+G29+H29</f>
        <v>10039881</v>
      </c>
      <c r="C30" s="188"/>
      <c r="D30" s="188"/>
      <c r="E30" s="188"/>
      <c r="F30" s="188"/>
      <c r="G30" s="188"/>
      <c r="H30" s="189"/>
    </row>
    <row r="31" spans="4:5" ht="13.5" thickBot="1">
      <c r="D31" s="36"/>
      <c r="E31" s="37"/>
    </row>
    <row r="32" spans="1:8" ht="26.25" thickBot="1">
      <c r="A32" s="92" t="s">
        <v>9</v>
      </c>
      <c r="B32" s="190" t="s">
        <v>102</v>
      </c>
      <c r="C32" s="191"/>
      <c r="D32" s="191"/>
      <c r="E32" s="191"/>
      <c r="F32" s="191"/>
      <c r="G32" s="191"/>
      <c r="H32" s="192"/>
    </row>
    <row r="33" spans="1:8" ht="90" thickBot="1">
      <c r="A33" s="93" t="s">
        <v>10</v>
      </c>
      <c r="B33" s="17" t="s">
        <v>11</v>
      </c>
      <c r="C33" s="18" t="s">
        <v>12</v>
      </c>
      <c r="D33" s="18" t="s">
        <v>13</v>
      </c>
      <c r="E33" s="18" t="s">
        <v>14</v>
      </c>
      <c r="F33" s="18" t="s">
        <v>15</v>
      </c>
      <c r="G33" s="18" t="s">
        <v>43</v>
      </c>
      <c r="H33" s="19" t="s">
        <v>17</v>
      </c>
    </row>
    <row r="34" spans="1:8" ht="12.75">
      <c r="A34" s="3">
        <v>63</v>
      </c>
      <c r="B34" s="149">
        <v>8021364</v>
      </c>
      <c r="C34" s="4"/>
      <c r="D34" s="119"/>
      <c r="E34" s="150">
        <v>217984</v>
      </c>
      <c r="F34" s="5"/>
      <c r="G34" s="6"/>
      <c r="H34" s="7"/>
    </row>
    <row r="35" spans="1:8" ht="12.75">
      <c r="A35" s="20">
        <v>64</v>
      </c>
      <c r="B35" s="21"/>
      <c r="C35" s="148">
        <v>20</v>
      </c>
      <c r="D35" s="148"/>
      <c r="E35" s="22"/>
      <c r="F35" s="22"/>
      <c r="G35" s="23"/>
      <c r="H35" s="24"/>
    </row>
    <row r="36" spans="1:8" ht="12.75">
      <c r="A36" s="20">
        <v>65</v>
      </c>
      <c r="B36" s="21"/>
      <c r="C36" s="148"/>
      <c r="D36" s="148">
        <v>88550</v>
      </c>
      <c r="E36" s="148">
        <v>128200</v>
      </c>
      <c r="F36" s="22"/>
      <c r="G36" s="23"/>
      <c r="H36" s="24"/>
    </row>
    <row r="37" spans="1:8" ht="12.75">
      <c r="A37" s="20">
        <v>66</v>
      </c>
      <c r="B37" s="21"/>
      <c r="C37" s="148">
        <v>5000</v>
      </c>
      <c r="D37" s="22"/>
      <c r="E37" s="22"/>
      <c r="F37" s="22"/>
      <c r="G37" s="23"/>
      <c r="H37" s="24"/>
    </row>
    <row r="38" spans="1:8" ht="12.75">
      <c r="A38" s="20">
        <v>66</v>
      </c>
      <c r="B38" s="21"/>
      <c r="C38" s="22"/>
      <c r="D38" s="22"/>
      <c r="E38" s="22"/>
      <c r="F38" s="148">
        <v>10000</v>
      </c>
      <c r="G38" s="23"/>
      <c r="H38" s="24"/>
    </row>
    <row r="39" spans="1:8" ht="13.5" customHeight="1">
      <c r="A39" s="20">
        <v>67</v>
      </c>
      <c r="B39" s="149">
        <v>1201560</v>
      </c>
      <c r="C39" s="22"/>
      <c r="D39" s="22"/>
      <c r="E39" s="22"/>
      <c r="F39" s="22"/>
      <c r="G39" s="23"/>
      <c r="H39" s="24"/>
    </row>
    <row r="40" spans="1:8" ht="13.5" customHeight="1">
      <c r="A40" s="20">
        <v>72</v>
      </c>
      <c r="B40" s="21"/>
      <c r="C40" s="22"/>
      <c r="D40" s="22"/>
      <c r="E40" s="22"/>
      <c r="F40" s="22"/>
      <c r="G40" s="23"/>
      <c r="H40" s="24"/>
    </row>
    <row r="41" spans="1:8" ht="13.5" customHeight="1" thickBot="1">
      <c r="A41" s="20">
        <v>92</v>
      </c>
      <c r="B41" s="21"/>
      <c r="C41" s="22"/>
      <c r="D41" s="22"/>
      <c r="E41" s="22"/>
      <c r="F41" s="22"/>
      <c r="G41" s="23"/>
      <c r="H41" s="24"/>
    </row>
    <row r="42" spans="1:8" s="1" customFormat="1" ht="30" customHeight="1" thickBot="1">
      <c r="A42" s="29" t="s">
        <v>18</v>
      </c>
      <c r="B42" s="30">
        <f>SUM(B34:B41)</f>
        <v>9222924</v>
      </c>
      <c r="C42" s="31">
        <f>SUM(C34:C41)</f>
        <v>5020</v>
      </c>
      <c r="D42" s="32">
        <f>SUM(D34:D41)</f>
        <v>88550</v>
      </c>
      <c r="E42" s="31">
        <f>SUM(E34:E41)</f>
        <v>346184</v>
      </c>
      <c r="F42" s="32">
        <f>SUM(F34:F41)</f>
        <v>10000</v>
      </c>
      <c r="G42" s="31">
        <v>0</v>
      </c>
      <c r="H42" s="33">
        <v>0</v>
      </c>
    </row>
    <row r="43" spans="1:8" s="1" customFormat="1" ht="28.5" customHeight="1" thickBot="1">
      <c r="A43" s="29" t="s">
        <v>104</v>
      </c>
      <c r="B43" s="187">
        <f>B42+C42+D42+E42+F42+G42+H42</f>
        <v>9672678</v>
      </c>
      <c r="C43" s="188"/>
      <c r="D43" s="188"/>
      <c r="E43" s="188"/>
      <c r="F43" s="188"/>
      <c r="G43" s="188"/>
      <c r="H43" s="189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4:5" ht="13.5" customHeight="1">
      <c r="D46" s="42"/>
      <c r="E46" s="43"/>
    </row>
    <row r="47" spans="4:5" ht="13.5" customHeight="1">
      <c r="D47" s="44"/>
      <c r="E47" s="45"/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2"/>
      <c r="C128" s="12"/>
      <c r="D128" s="12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193"/>
      <c r="B155" s="194"/>
      <c r="C155" s="194"/>
      <c r="D155" s="194"/>
      <c r="E155" s="194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1"/>
    </row>
    <row r="159" spans="1:5" ht="12.75">
      <c r="A159" s="38"/>
      <c r="B159" s="38"/>
      <c r="C159" s="38"/>
      <c r="D159" s="68"/>
      <c r="E159" s="11"/>
    </row>
    <row r="160" spans="1:5" ht="17.25" customHeight="1">
      <c r="A160" s="38"/>
      <c r="B160" s="38"/>
      <c r="C160" s="38"/>
      <c r="D160" s="68"/>
      <c r="E160" s="11"/>
    </row>
    <row r="161" spans="1:5" ht="13.5" customHeight="1">
      <c r="A161" s="38"/>
      <c r="B161" s="38"/>
      <c r="C161" s="38"/>
      <c r="D161" s="68"/>
      <c r="E161" s="11"/>
    </row>
    <row r="162" spans="1:5" ht="12.75">
      <c r="A162" s="38"/>
      <c r="B162" s="38"/>
      <c r="C162" s="38"/>
      <c r="D162" s="68"/>
      <c r="E162" s="11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1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1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4"/>
  <sheetViews>
    <sheetView tabSelected="1" zoomScalePageLayoutView="0" workbookViewId="0" topLeftCell="A1">
      <selection activeCell="I27" sqref="I27"/>
    </sheetView>
  </sheetViews>
  <sheetFormatPr defaultColWidth="11.421875" defaultRowHeight="12.75"/>
  <cols>
    <col min="1" max="1" width="11.421875" style="85" bestFit="1" customWidth="1"/>
    <col min="2" max="2" width="34.421875" style="88" customWidth="1"/>
    <col min="3" max="3" width="14.42187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1.140625" style="2" customWidth="1"/>
    <col min="8" max="8" width="9.140625" style="2" bestFit="1" customWidth="1"/>
    <col min="9" max="9" width="11.140625" style="2" customWidth="1"/>
    <col min="10" max="10" width="8.00390625" style="2" customWidth="1"/>
    <col min="11" max="11" width="12.7109375" style="2" bestFit="1" customWidth="1"/>
    <col min="12" max="12" width="12.28125" style="2" bestFit="1" customWidth="1"/>
    <col min="13" max="16384" width="11.421875" style="8" customWidth="1"/>
  </cols>
  <sheetData>
    <row r="1" spans="1:12" ht="24" customHeight="1">
      <c r="A1" s="195" t="s">
        <v>121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s="11" customFormat="1" ht="78.75">
      <c r="A2" s="9" t="s">
        <v>19</v>
      </c>
      <c r="B2" s="9" t="s">
        <v>20</v>
      </c>
      <c r="C2" s="129" t="s">
        <v>105</v>
      </c>
      <c r="D2" s="89" t="s">
        <v>11</v>
      </c>
      <c r="E2" s="89" t="s">
        <v>12</v>
      </c>
      <c r="F2" s="89" t="s">
        <v>13</v>
      </c>
      <c r="G2" s="89" t="s">
        <v>14</v>
      </c>
      <c r="H2" s="89" t="s">
        <v>21</v>
      </c>
      <c r="I2" s="89" t="s">
        <v>16</v>
      </c>
      <c r="J2" s="89" t="s">
        <v>17</v>
      </c>
      <c r="K2" s="10" t="s">
        <v>92</v>
      </c>
      <c r="L2" s="10" t="s">
        <v>106</v>
      </c>
    </row>
    <row r="3" spans="1:12" ht="12.75">
      <c r="A3" s="84"/>
      <c r="B3" s="86" t="s">
        <v>39</v>
      </c>
      <c r="C3" s="108"/>
      <c r="D3" s="108"/>
      <c r="E3" s="11"/>
      <c r="F3" s="108"/>
      <c r="G3" s="11"/>
      <c r="H3" s="11"/>
      <c r="I3" s="11"/>
      <c r="J3" s="11"/>
      <c r="K3" s="11"/>
      <c r="L3" s="11"/>
    </row>
    <row r="4" spans="1:12" s="11" customFormat="1" ht="12.75">
      <c r="A4" s="84"/>
      <c r="B4" s="109" t="s">
        <v>53</v>
      </c>
      <c r="C4" s="110"/>
      <c r="D4" s="110"/>
      <c r="E4" s="8"/>
      <c r="F4" s="110"/>
      <c r="G4" s="8"/>
      <c r="H4" s="8"/>
      <c r="I4" s="8"/>
      <c r="J4" s="8"/>
      <c r="K4" s="8"/>
      <c r="L4" s="8"/>
    </row>
    <row r="5" spans="1:12" ht="12.75">
      <c r="A5" s="84"/>
      <c r="B5" s="87" t="s">
        <v>54</v>
      </c>
      <c r="C5" s="108"/>
      <c r="D5" s="108"/>
      <c r="E5" s="11"/>
      <c r="F5" s="108"/>
      <c r="G5" s="11"/>
      <c r="H5" s="11"/>
      <c r="I5" s="11"/>
      <c r="J5" s="11"/>
      <c r="K5" s="11"/>
      <c r="L5" s="11"/>
    </row>
    <row r="6" spans="1:12" s="11" customFormat="1" ht="12.75">
      <c r="A6" s="84"/>
      <c r="B6" s="87" t="s">
        <v>22</v>
      </c>
      <c r="C6" s="121">
        <f>C9+C19+C25+C35+C44+C50+C55+C60+C66+C72+C78+C83+C87+C93+C98+C104+C110+C118+C123+C129+C134+C140+C146</f>
        <v>11229808.059999999</v>
      </c>
      <c r="D6" s="121">
        <f>D9+D19+D25+D35+D44+D50+D55+D66+D72+D78+D87+D93</f>
        <v>9446075.61</v>
      </c>
      <c r="E6" s="112">
        <f>E9+E19+E25+E35+E44+E50+E55+E66+E72+E78+E83+E87+E93+H92</f>
        <v>5020</v>
      </c>
      <c r="F6" s="121">
        <f>F9+F19+F25+F35+F44+F50+F55+F60+F66+F72+F78+F93</f>
        <v>88550</v>
      </c>
      <c r="G6" s="161">
        <f>G9+G19+G25+G35+G44+G50+G55+G66+G72+G78+G87+G93+G98+G104+G110+G118+G123+G130+G134+G139+G146</f>
        <v>1680162.45</v>
      </c>
      <c r="H6" s="112">
        <f>H9+H19+H25+H35+H44+H50+H55+H66+H72+H78+H87+H93</f>
        <v>10000</v>
      </c>
      <c r="I6" s="112">
        <f>I9+I19+I25+I35+I44+I50+I55+I66+I72+I78+I87+I93</f>
        <v>0</v>
      </c>
      <c r="J6" s="122"/>
      <c r="K6" s="112">
        <f>K9+K19+K25+K35+K44+K50+K56+K61+K66+K72+K78+K83+K87+K93+K98+K104+K110+K118+K140+K147</f>
        <v>10039880.059999999</v>
      </c>
      <c r="L6" s="112">
        <f>L9+L19+L25+L35+L44+L50+L56+L61+L66+L72+L78+L83+L87+L93+L104+L110+L118</f>
        <v>9672678.059999999</v>
      </c>
    </row>
    <row r="7" spans="1:12" s="11" customFormat="1" ht="12.75" customHeight="1">
      <c r="A7" s="95" t="s">
        <v>51</v>
      </c>
      <c r="B7" s="111" t="s">
        <v>52</v>
      </c>
      <c r="C7" s="123"/>
      <c r="D7" s="123"/>
      <c r="E7" s="122"/>
      <c r="F7" s="123"/>
      <c r="G7" s="122"/>
      <c r="H7" s="122"/>
      <c r="I7" s="122"/>
      <c r="J7" s="122"/>
      <c r="K7" s="122"/>
      <c r="L7" s="122"/>
    </row>
    <row r="8" spans="1:13" s="11" customFormat="1" ht="12.75" customHeight="1">
      <c r="A8" s="95"/>
      <c r="B8" s="128" t="s">
        <v>89</v>
      </c>
      <c r="C8" s="123"/>
      <c r="D8" s="123"/>
      <c r="E8" s="122"/>
      <c r="F8" s="123"/>
      <c r="G8" s="122"/>
      <c r="H8" s="122"/>
      <c r="I8" s="122"/>
      <c r="J8" s="122"/>
      <c r="K8" s="122"/>
      <c r="L8" s="122"/>
      <c r="M8" s="122"/>
    </row>
    <row r="9" spans="1:13" s="11" customFormat="1" ht="12.75">
      <c r="A9" s="141">
        <v>3</v>
      </c>
      <c r="B9" s="142" t="s">
        <v>22</v>
      </c>
      <c r="C9" s="151">
        <f>C10+C14</f>
        <v>8000363.61</v>
      </c>
      <c r="D9" s="151">
        <f>D10+D14</f>
        <v>8000363.61</v>
      </c>
      <c r="E9" s="122"/>
      <c r="F9" s="123"/>
      <c r="G9" s="132"/>
      <c r="H9" s="132"/>
      <c r="I9" s="132"/>
      <c r="J9" s="132"/>
      <c r="K9" s="153">
        <f>K10+K14</f>
        <v>8000363.61</v>
      </c>
      <c r="L9" s="153">
        <f>L10+L14</f>
        <v>8000363.61</v>
      </c>
      <c r="M9" s="122"/>
    </row>
    <row r="10" spans="1:13" s="11" customFormat="1" ht="12.75">
      <c r="A10" s="141">
        <v>31</v>
      </c>
      <c r="B10" s="142" t="s">
        <v>23</v>
      </c>
      <c r="C10" s="151">
        <f>SUM(C11:C13)</f>
        <v>7853363.61</v>
      </c>
      <c r="D10" s="151">
        <f>SUM(D11:D13)</f>
        <v>7853363.61</v>
      </c>
      <c r="E10" s="122"/>
      <c r="F10" s="123"/>
      <c r="G10" s="132"/>
      <c r="H10" s="132"/>
      <c r="I10" s="132"/>
      <c r="J10" s="132"/>
      <c r="K10" s="153">
        <f>D10</f>
        <v>7853363.61</v>
      </c>
      <c r="L10" s="153">
        <f>D10</f>
        <v>7853363.61</v>
      </c>
      <c r="M10" s="122"/>
    </row>
    <row r="11" spans="1:13" ht="12.75">
      <c r="A11" s="130">
        <v>311</v>
      </c>
      <c r="B11" s="131" t="s">
        <v>24</v>
      </c>
      <c r="C11" s="152">
        <f aca="true" t="shared" si="0" ref="C11:C16">D11</f>
        <v>6527371.44</v>
      </c>
      <c r="D11" s="152">
        <v>6527371.44</v>
      </c>
      <c r="E11" s="125"/>
      <c r="F11" s="126"/>
      <c r="G11" s="133"/>
      <c r="H11" s="133"/>
      <c r="I11" s="133"/>
      <c r="J11" s="133"/>
      <c r="K11" s="133"/>
      <c r="L11" s="133"/>
      <c r="M11" s="125"/>
    </row>
    <row r="12" spans="1:13" ht="12.75">
      <c r="A12" s="130">
        <v>312</v>
      </c>
      <c r="B12" s="131" t="s">
        <v>25</v>
      </c>
      <c r="C12" s="152">
        <f t="shared" si="0"/>
        <v>248975.88</v>
      </c>
      <c r="D12" s="152">
        <v>248975.88</v>
      </c>
      <c r="E12" s="125"/>
      <c r="F12" s="126"/>
      <c r="G12" s="133"/>
      <c r="H12" s="133"/>
      <c r="I12" s="133"/>
      <c r="J12" s="133"/>
      <c r="K12" s="133"/>
      <c r="L12" s="133"/>
      <c r="M12" s="125"/>
    </row>
    <row r="13" spans="1:13" ht="12.75">
      <c r="A13" s="130">
        <v>313</v>
      </c>
      <c r="B13" s="131" t="s">
        <v>26</v>
      </c>
      <c r="C13" s="152">
        <f t="shared" si="0"/>
        <v>1077016.29</v>
      </c>
      <c r="D13" s="152">
        <v>1077016.29</v>
      </c>
      <c r="E13" s="125"/>
      <c r="F13" s="126"/>
      <c r="G13" s="133"/>
      <c r="H13" s="133"/>
      <c r="I13" s="133"/>
      <c r="J13" s="133"/>
      <c r="K13" s="133"/>
      <c r="L13" s="133"/>
      <c r="M13" s="125"/>
    </row>
    <row r="14" spans="1:13" s="11" customFormat="1" ht="12.75">
      <c r="A14" s="141">
        <v>32</v>
      </c>
      <c r="B14" s="142" t="s">
        <v>27</v>
      </c>
      <c r="C14" s="151">
        <f t="shared" si="0"/>
        <v>147000</v>
      </c>
      <c r="D14" s="151">
        <f>SUM(D15:D16)</f>
        <v>147000</v>
      </c>
      <c r="E14" s="125"/>
      <c r="F14" s="126"/>
      <c r="G14" s="133"/>
      <c r="H14" s="133"/>
      <c r="I14" s="133"/>
      <c r="J14" s="133"/>
      <c r="K14" s="153">
        <f>D14</f>
        <v>147000</v>
      </c>
      <c r="L14" s="153">
        <f>D14</f>
        <v>147000</v>
      </c>
      <c r="M14" s="122"/>
    </row>
    <row r="15" spans="1:13" ht="12.75">
      <c r="A15" s="130">
        <v>321</v>
      </c>
      <c r="B15" s="131" t="s">
        <v>28</v>
      </c>
      <c r="C15" s="152">
        <f>D15</f>
        <v>120000</v>
      </c>
      <c r="D15" s="152">
        <v>120000</v>
      </c>
      <c r="E15" s="125"/>
      <c r="F15" s="126"/>
      <c r="G15" s="133"/>
      <c r="H15" s="133"/>
      <c r="I15" s="133"/>
      <c r="J15" s="133"/>
      <c r="K15" s="125"/>
      <c r="L15" s="125"/>
      <c r="M15" s="125"/>
    </row>
    <row r="16" spans="1:13" ht="12.75">
      <c r="A16" s="130">
        <v>329</v>
      </c>
      <c r="B16" s="131" t="s">
        <v>31</v>
      </c>
      <c r="C16" s="152">
        <f t="shared" si="0"/>
        <v>27000</v>
      </c>
      <c r="D16" s="152">
        <v>27000</v>
      </c>
      <c r="E16" s="125"/>
      <c r="F16" s="126"/>
      <c r="G16" s="133"/>
      <c r="H16" s="133"/>
      <c r="I16" s="133"/>
      <c r="J16" s="133"/>
      <c r="K16" s="125"/>
      <c r="L16" s="125"/>
      <c r="M16" s="125"/>
    </row>
    <row r="17" spans="1:13" ht="24">
      <c r="A17" s="95" t="s">
        <v>55</v>
      </c>
      <c r="B17" s="111" t="s">
        <v>56</v>
      </c>
      <c r="C17" s="123"/>
      <c r="D17" s="123"/>
      <c r="E17" s="122"/>
      <c r="F17" s="123"/>
      <c r="G17" s="122"/>
      <c r="H17" s="122"/>
      <c r="I17" s="122"/>
      <c r="J17" s="122"/>
      <c r="K17" s="122"/>
      <c r="L17" s="122"/>
      <c r="M17" s="125"/>
    </row>
    <row r="18" spans="1:13" ht="24">
      <c r="A18" s="95"/>
      <c r="B18" s="111" t="s">
        <v>57</v>
      </c>
      <c r="C18" s="123"/>
      <c r="D18" s="123"/>
      <c r="E18" s="122"/>
      <c r="F18" s="123"/>
      <c r="G18" s="122"/>
      <c r="H18" s="122"/>
      <c r="I18" s="122"/>
      <c r="J18" s="122"/>
      <c r="K18" s="122"/>
      <c r="L18" s="122"/>
      <c r="M18" s="125"/>
    </row>
    <row r="19" spans="1:13" s="11" customFormat="1" ht="12.75">
      <c r="A19" s="141">
        <v>3</v>
      </c>
      <c r="B19" s="142" t="s">
        <v>22</v>
      </c>
      <c r="C19" s="151">
        <f>C20</f>
        <v>920210</v>
      </c>
      <c r="D19" s="151">
        <f>D20</f>
        <v>920210</v>
      </c>
      <c r="E19" s="132"/>
      <c r="F19" s="154"/>
      <c r="G19" s="132"/>
      <c r="H19" s="132"/>
      <c r="I19" s="132"/>
      <c r="J19" s="132"/>
      <c r="K19" s="153">
        <f>K20</f>
        <v>942060</v>
      </c>
      <c r="L19" s="153">
        <f>L20</f>
        <v>942060</v>
      </c>
      <c r="M19" s="122"/>
    </row>
    <row r="20" spans="1:13" ht="12.75">
      <c r="A20" s="141">
        <v>32</v>
      </c>
      <c r="B20" s="142" t="s">
        <v>27</v>
      </c>
      <c r="C20" s="151">
        <f>SUM(C21:C22)</f>
        <v>920210</v>
      </c>
      <c r="D20" s="151">
        <f>SUM(D21:D22)</f>
        <v>920210</v>
      </c>
      <c r="E20" s="132"/>
      <c r="F20" s="154"/>
      <c r="G20" s="132"/>
      <c r="H20" s="132"/>
      <c r="I20" s="132"/>
      <c r="J20" s="132"/>
      <c r="K20" s="153">
        <v>942060</v>
      </c>
      <c r="L20" s="153">
        <v>942060</v>
      </c>
      <c r="M20" s="125"/>
    </row>
    <row r="21" spans="1:13" s="11" customFormat="1" ht="12.75">
      <c r="A21" s="130">
        <v>322</v>
      </c>
      <c r="B21" s="131" t="s">
        <v>29</v>
      </c>
      <c r="C21" s="152">
        <f>D21</f>
        <v>278500</v>
      </c>
      <c r="D21" s="152">
        <v>278500</v>
      </c>
      <c r="E21" s="133"/>
      <c r="F21" s="155"/>
      <c r="G21" s="133"/>
      <c r="H21" s="133"/>
      <c r="I21" s="133"/>
      <c r="J21" s="133"/>
      <c r="K21" s="133"/>
      <c r="L21" s="133"/>
      <c r="M21" s="122"/>
    </row>
    <row r="22" spans="1:13" s="11" customFormat="1" ht="12.75">
      <c r="A22" s="130">
        <v>323</v>
      </c>
      <c r="B22" s="131" t="s">
        <v>30</v>
      </c>
      <c r="C22" s="152">
        <f>D22</f>
        <v>641710</v>
      </c>
      <c r="D22" s="152">
        <v>641710</v>
      </c>
      <c r="E22" s="133"/>
      <c r="F22" s="155"/>
      <c r="G22" s="133"/>
      <c r="H22" s="133"/>
      <c r="I22" s="133"/>
      <c r="J22" s="133"/>
      <c r="K22" s="133"/>
      <c r="L22" s="133"/>
      <c r="M22" s="122"/>
    </row>
    <row r="23" spans="1:13" ht="12.75">
      <c r="A23" s="95" t="s">
        <v>58</v>
      </c>
      <c r="B23" s="109" t="s">
        <v>59</v>
      </c>
      <c r="C23" s="123"/>
      <c r="D23" s="123"/>
      <c r="E23" s="122"/>
      <c r="F23" s="123"/>
      <c r="G23" s="122"/>
      <c r="H23" s="122"/>
      <c r="I23" s="122"/>
      <c r="J23" s="122"/>
      <c r="K23" s="122"/>
      <c r="L23" s="122"/>
      <c r="M23" s="125"/>
    </row>
    <row r="24" spans="1:13" ht="24">
      <c r="A24" s="95"/>
      <c r="B24" s="111" t="s">
        <v>57</v>
      </c>
      <c r="C24" s="123"/>
      <c r="D24" s="123"/>
      <c r="E24" s="122"/>
      <c r="F24" s="123"/>
      <c r="G24" s="122"/>
      <c r="H24" s="122"/>
      <c r="I24" s="122"/>
      <c r="J24" s="122"/>
      <c r="K24" s="122"/>
      <c r="L24" s="122"/>
      <c r="M24" s="125"/>
    </row>
    <row r="25" spans="1:13" ht="12.75">
      <c r="A25" s="141">
        <v>3</v>
      </c>
      <c r="B25" s="142" t="s">
        <v>22</v>
      </c>
      <c r="C25" s="151">
        <f>D25</f>
        <v>519502</v>
      </c>
      <c r="D25" s="151">
        <f>D26+D31</f>
        <v>519502</v>
      </c>
      <c r="E25" s="132"/>
      <c r="F25" s="154"/>
      <c r="G25" s="132"/>
      <c r="H25" s="132"/>
      <c r="I25" s="132"/>
      <c r="J25" s="132"/>
      <c r="K25" s="153">
        <f>K26+K31</f>
        <v>259500</v>
      </c>
      <c r="L25" s="153">
        <f>L26+L31</f>
        <v>259500</v>
      </c>
      <c r="M25" s="125"/>
    </row>
    <row r="26" spans="1:13" s="11" customFormat="1" ht="12.75" customHeight="1">
      <c r="A26" s="141">
        <v>32</v>
      </c>
      <c r="B26" s="142" t="s">
        <v>27</v>
      </c>
      <c r="C26" s="151">
        <f>SUM(C27:C30)</f>
        <v>517002</v>
      </c>
      <c r="D26" s="151">
        <f>SUM(D27:D30)</f>
        <v>517002</v>
      </c>
      <c r="E26" s="132"/>
      <c r="F26" s="154"/>
      <c r="G26" s="132"/>
      <c r="H26" s="132"/>
      <c r="I26" s="132"/>
      <c r="J26" s="132"/>
      <c r="K26" s="153">
        <v>257000</v>
      </c>
      <c r="L26" s="153">
        <v>257000</v>
      </c>
      <c r="M26" s="122"/>
    </row>
    <row r="27" spans="1:13" s="11" customFormat="1" ht="12.75">
      <c r="A27" s="130">
        <v>321</v>
      </c>
      <c r="B27" s="131" t="s">
        <v>28</v>
      </c>
      <c r="C27" s="152">
        <f>D27</f>
        <v>60210</v>
      </c>
      <c r="D27" s="152">
        <v>60210</v>
      </c>
      <c r="E27" s="133"/>
      <c r="F27" s="155"/>
      <c r="G27" s="133"/>
      <c r="H27" s="133"/>
      <c r="I27" s="133"/>
      <c r="J27" s="133"/>
      <c r="K27" s="133"/>
      <c r="L27" s="133"/>
      <c r="M27" s="122"/>
    </row>
    <row r="28" spans="1:13" s="11" customFormat="1" ht="12.75">
      <c r="A28" s="130">
        <v>322</v>
      </c>
      <c r="B28" s="131" t="s">
        <v>29</v>
      </c>
      <c r="C28" s="152">
        <f>D28</f>
        <v>55861.5</v>
      </c>
      <c r="D28" s="152">
        <v>55861.5</v>
      </c>
      <c r="E28" s="133" t="s">
        <v>44</v>
      </c>
      <c r="F28" s="155"/>
      <c r="G28" s="133"/>
      <c r="H28" s="133"/>
      <c r="I28" s="133"/>
      <c r="J28" s="133"/>
      <c r="K28" s="133"/>
      <c r="L28" s="133"/>
      <c r="M28" s="122"/>
    </row>
    <row r="29" spans="1:13" ht="12.75">
      <c r="A29" s="130">
        <v>323</v>
      </c>
      <c r="B29" s="131" t="s">
        <v>30</v>
      </c>
      <c r="C29" s="152">
        <f>D29</f>
        <v>351812.4</v>
      </c>
      <c r="D29" s="152">
        <v>351812.4</v>
      </c>
      <c r="E29" s="133"/>
      <c r="F29" s="155"/>
      <c r="G29" s="133"/>
      <c r="H29" s="133"/>
      <c r="I29" s="133"/>
      <c r="J29" s="133"/>
      <c r="K29" s="133"/>
      <c r="L29" s="133"/>
      <c r="M29" s="125"/>
    </row>
    <row r="30" spans="1:13" ht="12.75">
      <c r="A30" s="130">
        <v>329</v>
      </c>
      <c r="B30" s="131" t="s">
        <v>31</v>
      </c>
      <c r="C30" s="152">
        <f>D30</f>
        <v>49118.1</v>
      </c>
      <c r="D30" s="152">
        <v>49118.1</v>
      </c>
      <c r="E30" s="133"/>
      <c r="F30" s="155"/>
      <c r="G30" s="133"/>
      <c r="H30" s="133"/>
      <c r="I30" s="133"/>
      <c r="J30" s="133"/>
      <c r="K30" s="133"/>
      <c r="L30" s="133"/>
      <c r="M30" s="125"/>
    </row>
    <row r="31" spans="1:13" ht="12.75">
      <c r="A31" s="141">
        <v>34</v>
      </c>
      <c r="B31" s="142" t="s">
        <v>32</v>
      </c>
      <c r="C31" s="151">
        <f>C32</f>
        <v>2500</v>
      </c>
      <c r="D31" s="151">
        <f>D32</f>
        <v>2500</v>
      </c>
      <c r="E31" s="132"/>
      <c r="F31" s="154"/>
      <c r="G31" s="132"/>
      <c r="H31" s="132"/>
      <c r="I31" s="132"/>
      <c r="J31" s="132"/>
      <c r="K31" s="153">
        <f>D31</f>
        <v>2500</v>
      </c>
      <c r="L31" s="153">
        <f>D31</f>
        <v>2500</v>
      </c>
      <c r="M31" s="125"/>
    </row>
    <row r="32" spans="1:13" ht="12.75">
      <c r="A32" s="130">
        <v>343</v>
      </c>
      <c r="B32" s="131" t="s">
        <v>33</v>
      </c>
      <c r="C32" s="152">
        <f>D32</f>
        <v>2500</v>
      </c>
      <c r="D32" s="152">
        <v>2500</v>
      </c>
      <c r="E32" s="133"/>
      <c r="F32" s="155"/>
      <c r="G32" s="133"/>
      <c r="H32" s="133"/>
      <c r="I32" s="133"/>
      <c r="J32" s="133"/>
      <c r="K32" s="133"/>
      <c r="L32" s="133"/>
      <c r="M32" s="125"/>
    </row>
    <row r="33" spans="1:13" s="11" customFormat="1" ht="25.5">
      <c r="A33" s="95" t="s">
        <v>60</v>
      </c>
      <c r="B33" s="109" t="s">
        <v>90</v>
      </c>
      <c r="C33" s="123"/>
      <c r="D33" s="123"/>
      <c r="E33" s="122"/>
      <c r="F33" s="123"/>
      <c r="G33" s="122"/>
      <c r="H33" s="122"/>
      <c r="I33" s="122"/>
      <c r="J33" s="122"/>
      <c r="K33" s="122"/>
      <c r="L33" s="122"/>
      <c r="M33" s="122"/>
    </row>
    <row r="34" spans="1:12" s="11" customFormat="1" ht="12.75">
      <c r="A34" s="95"/>
      <c r="B34" s="109" t="s">
        <v>61</v>
      </c>
      <c r="C34" s="123"/>
      <c r="D34" s="123"/>
      <c r="E34" s="122"/>
      <c r="F34" s="123"/>
      <c r="G34" s="122"/>
      <c r="H34" s="122"/>
      <c r="I34" s="122"/>
      <c r="J34" s="122"/>
      <c r="K34" s="122"/>
      <c r="L34" s="122"/>
    </row>
    <row r="35" spans="1:12" s="11" customFormat="1" ht="12.75">
      <c r="A35" s="84">
        <v>3</v>
      </c>
      <c r="B35" s="87" t="s">
        <v>22</v>
      </c>
      <c r="C35" s="151">
        <f>C36</f>
        <v>45000</v>
      </c>
      <c r="D35" s="154"/>
      <c r="E35" s="132"/>
      <c r="F35" s="151">
        <f>F36</f>
        <v>45000</v>
      </c>
      <c r="G35" s="132"/>
      <c r="H35" s="132"/>
      <c r="I35" s="132"/>
      <c r="J35" s="132"/>
      <c r="K35" s="153">
        <f>K36</f>
        <v>45000</v>
      </c>
      <c r="L35" s="153">
        <f>L36</f>
        <v>45000</v>
      </c>
    </row>
    <row r="36" spans="1:12" ht="12.75">
      <c r="A36" s="84">
        <v>32</v>
      </c>
      <c r="B36" s="87" t="s">
        <v>27</v>
      </c>
      <c r="C36" s="151">
        <f>SUM(C38:C41)</f>
        <v>45000</v>
      </c>
      <c r="D36" s="154"/>
      <c r="E36" s="132"/>
      <c r="F36" s="151">
        <f>SUM(F38:F41)</f>
        <v>45000</v>
      </c>
      <c r="G36" s="132"/>
      <c r="H36" s="132"/>
      <c r="I36" s="132"/>
      <c r="J36" s="132"/>
      <c r="K36" s="153">
        <f>F36</f>
        <v>45000</v>
      </c>
      <c r="L36" s="153">
        <f>F36</f>
        <v>45000</v>
      </c>
    </row>
    <row r="37" spans="1:12" ht="12.75">
      <c r="A37" s="83">
        <v>321</v>
      </c>
      <c r="B37" s="14" t="s">
        <v>28</v>
      </c>
      <c r="C37" s="155"/>
      <c r="D37" s="155" t="s">
        <v>44</v>
      </c>
      <c r="E37" s="133"/>
      <c r="F37" s="155"/>
      <c r="G37" s="133"/>
      <c r="H37" s="133"/>
      <c r="I37" s="133"/>
      <c r="J37" s="133"/>
      <c r="K37" s="133"/>
      <c r="L37" s="133"/>
    </row>
    <row r="38" spans="1:12" s="139" customFormat="1" ht="12.75">
      <c r="A38" s="130">
        <v>322</v>
      </c>
      <c r="B38" s="131" t="s">
        <v>29</v>
      </c>
      <c r="C38" s="152">
        <f>F38</f>
        <v>44500</v>
      </c>
      <c r="D38" s="155"/>
      <c r="E38" s="133"/>
      <c r="F38" s="152">
        <v>44500</v>
      </c>
      <c r="G38" s="133"/>
      <c r="H38" s="133"/>
      <c r="I38" s="133"/>
      <c r="J38" s="133"/>
      <c r="K38" s="133"/>
      <c r="L38" s="133"/>
    </row>
    <row r="39" spans="1:12" s="11" customFormat="1" ht="12.75">
      <c r="A39" s="130">
        <v>323</v>
      </c>
      <c r="B39" s="131" t="s">
        <v>30</v>
      </c>
      <c r="C39" s="152">
        <f>F39</f>
        <v>0</v>
      </c>
      <c r="D39" s="155"/>
      <c r="E39" s="133"/>
      <c r="F39" s="152">
        <v>0</v>
      </c>
      <c r="G39" s="133"/>
      <c r="H39" s="133"/>
      <c r="I39" s="133"/>
      <c r="J39" s="133"/>
      <c r="K39" s="133"/>
      <c r="L39" s="133"/>
    </row>
    <row r="40" spans="1:12" s="139" customFormat="1" ht="12.75">
      <c r="A40" s="130">
        <v>329</v>
      </c>
      <c r="B40" s="131" t="s">
        <v>31</v>
      </c>
      <c r="C40" s="152">
        <f>F40</f>
        <v>0</v>
      </c>
      <c r="D40" s="155"/>
      <c r="E40" s="133"/>
      <c r="F40" s="152">
        <v>0</v>
      </c>
      <c r="G40" s="133"/>
      <c r="H40" s="133"/>
      <c r="I40" s="133"/>
      <c r="J40" s="133"/>
      <c r="K40" s="133"/>
      <c r="L40" s="133"/>
    </row>
    <row r="41" spans="1:12" s="139" customFormat="1" ht="12.75">
      <c r="A41" s="130">
        <v>343</v>
      </c>
      <c r="B41" s="131" t="s">
        <v>33</v>
      </c>
      <c r="C41" s="152">
        <f>F41</f>
        <v>500</v>
      </c>
      <c r="D41" s="155"/>
      <c r="E41" s="133"/>
      <c r="F41" s="152">
        <v>500</v>
      </c>
      <c r="G41" s="133"/>
      <c r="H41" s="133"/>
      <c r="I41" s="133"/>
      <c r="J41" s="133"/>
      <c r="K41" s="133"/>
      <c r="L41" s="133"/>
    </row>
    <row r="42" spans="1:12" ht="25.5">
      <c r="A42" s="95" t="s">
        <v>62</v>
      </c>
      <c r="B42" s="109" t="s">
        <v>90</v>
      </c>
      <c r="C42" s="154"/>
      <c r="D42" s="154"/>
      <c r="E42" s="132"/>
      <c r="F42" s="154"/>
      <c r="G42" s="132"/>
      <c r="H42" s="132"/>
      <c r="I42" s="132"/>
      <c r="J42" s="132"/>
      <c r="K42" s="132"/>
      <c r="L42" s="132"/>
    </row>
    <row r="43" spans="1:12" ht="12.75">
      <c r="A43" s="95"/>
      <c r="B43" s="109" t="s">
        <v>63</v>
      </c>
      <c r="C43" s="123"/>
      <c r="D43" s="123"/>
      <c r="E43" s="122"/>
      <c r="F43" s="123"/>
      <c r="G43" s="122"/>
      <c r="H43" s="122"/>
      <c r="I43" s="122"/>
      <c r="J43" s="122"/>
      <c r="K43" s="122"/>
      <c r="L43" s="122"/>
    </row>
    <row r="44" spans="1:12" ht="12.75">
      <c r="A44" s="141">
        <v>3</v>
      </c>
      <c r="B44" s="142" t="s">
        <v>22</v>
      </c>
      <c r="C44" s="153">
        <f>C45</f>
        <v>15000</v>
      </c>
      <c r="D44" s="154"/>
      <c r="E44" s="132"/>
      <c r="F44" s="154"/>
      <c r="G44" s="153">
        <f>G45</f>
        <v>15000</v>
      </c>
      <c r="H44" s="132"/>
      <c r="I44" s="132"/>
      <c r="J44" s="132"/>
      <c r="K44" s="153">
        <f>K45</f>
        <v>15000</v>
      </c>
      <c r="L44" s="153">
        <f>L45</f>
        <v>15000</v>
      </c>
    </row>
    <row r="45" spans="1:12" s="11" customFormat="1" ht="12.75">
      <c r="A45" s="141">
        <v>32</v>
      </c>
      <c r="B45" s="142" t="s">
        <v>27</v>
      </c>
      <c r="C45" s="153">
        <f>C46+C47</f>
        <v>15000</v>
      </c>
      <c r="D45" s="154"/>
      <c r="E45" s="132"/>
      <c r="F45" s="154"/>
      <c r="G45" s="153">
        <f>G46+G47</f>
        <v>15000</v>
      </c>
      <c r="H45" s="132"/>
      <c r="I45" s="132"/>
      <c r="J45" s="132"/>
      <c r="K45" s="153">
        <f>K46</f>
        <v>15000</v>
      </c>
      <c r="L45" s="153">
        <f>L46</f>
        <v>15000</v>
      </c>
    </row>
    <row r="46" spans="1:12" s="139" customFormat="1" ht="12.75">
      <c r="A46" s="130">
        <v>322</v>
      </c>
      <c r="B46" s="131" t="s">
        <v>29</v>
      </c>
      <c r="C46" s="156">
        <f>G46</f>
        <v>8000</v>
      </c>
      <c r="D46" s="155"/>
      <c r="E46" s="133"/>
      <c r="F46" s="155"/>
      <c r="G46" s="156">
        <v>8000</v>
      </c>
      <c r="H46" s="133"/>
      <c r="I46" s="133"/>
      <c r="J46" s="133"/>
      <c r="K46" s="156">
        <v>15000</v>
      </c>
      <c r="L46" s="156">
        <v>15000</v>
      </c>
    </row>
    <row r="47" spans="1:12" s="139" customFormat="1" ht="12.75">
      <c r="A47" s="130">
        <v>329</v>
      </c>
      <c r="B47" s="131" t="s">
        <v>31</v>
      </c>
      <c r="C47" s="156">
        <f>G47</f>
        <v>7000</v>
      </c>
      <c r="D47" s="155"/>
      <c r="E47" s="133"/>
      <c r="F47" s="155"/>
      <c r="G47" s="156">
        <v>7000</v>
      </c>
      <c r="H47" s="133"/>
      <c r="I47" s="133"/>
      <c r="J47" s="133"/>
      <c r="K47" s="156"/>
      <c r="L47" s="156"/>
    </row>
    <row r="48" spans="1:12" ht="12.75">
      <c r="A48" s="143" t="s">
        <v>64</v>
      </c>
      <c r="B48" s="142" t="s">
        <v>91</v>
      </c>
      <c r="C48" s="154"/>
      <c r="D48" s="155"/>
      <c r="E48" s="133"/>
      <c r="F48" s="155"/>
      <c r="G48" s="133"/>
      <c r="H48" s="133"/>
      <c r="I48" s="133"/>
      <c r="J48" s="133"/>
      <c r="K48" s="133"/>
      <c r="L48" s="133"/>
    </row>
    <row r="49" spans="1:12" s="11" customFormat="1" ht="12.75" customHeight="1">
      <c r="A49" s="143"/>
      <c r="B49" s="142" t="s">
        <v>107</v>
      </c>
      <c r="C49" s="123"/>
      <c r="D49" s="126"/>
      <c r="E49" s="125"/>
      <c r="F49" s="126"/>
      <c r="G49" s="125"/>
      <c r="H49" s="125"/>
      <c r="I49" s="125"/>
      <c r="J49" s="125"/>
      <c r="K49" s="125"/>
      <c r="L49" s="125"/>
    </row>
    <row r="50" spans="1:13" s="11" customFormat="1" ht="12.75">
      <c r="A50" s="141">
        <v>3</v>
      </c>
      <c r="B50" s="142" t="s">
        <v>22</v>
      </c>
      <c r="C50" s="151">
        <f>C51</f>
        <v>30000</v>
      </c>
      <c r="D50" s="155"/>
      <c r="E50" s="133"/>
      <c r="F50" s="155"/>
      <c r="G50" s="153">
        <f>G51</f>
        <v>30000</v>
      </c>
      <c r="H50" s="153"/>
      <c r="I50" s="133"/>
      <c r="J50" s="133"/>
      <c r="K50" s="153">
        <f>K51</f>
        <v>30000</v>
      </c>
      <c r="L50" s="153">
        <f>L51</f>
        <v>30000</v>
      </c>
      <c r="M50" s="140"/>
    </row>
    <row r="51" spans="1:13" s="11" customFormat="1" ht="12.75">
      <c r="A51" s="141">
        <v>32</v>
      </c>
      <c r="B51" s="142" t="s">
        <v>27</v>
      </c>
      <c r="C51" s="151">
        <f>C52</f>
        <v>30000</v>
      </c>
      <c r="D51" s="155"/>
      <c r="E51" s="133"/>
      <c r="F51" s="155"/>
      <c r="G51" s="153">
        <f>G52</f>
        <v>30000</v>
      </c>
      <c r="H51" s="153"/>
      <c r="I51" s="133"/>
      <c r="J51" s="133"/>
      <c r="K51" s="156">
        <f>G51</f>
        <v>30000</v>
      </c>
      <c r="L51" s="156">
        <f>G51</f>
        <v>30000</v>
      </c>
      <c r="M51" s="140"/>
    </row>
    <row r="52" spans="1:13" ht="12.75">
      <c r="A52" s="130">
        <v>322</v>
      </c>
      <c r="B52" s="131" t="s">
        <v>29</v>
      </c>
      <c r="C52" s="152">
        <f>G52</f>
        <v>30000</v>
      </c>
      <c r="D52" s="155"/>
      <c r="E52" s="133"/>
      <c r="F52" s="155"/>
      <c r="G52" s="156">
        <v>30000</v>
      </c>
      <c r="H52" s="156"/>
      <c r="I52" s="133"/>
      <c r="J52" s="133"/>
      <c r="K52" s="133"/>
      <c r="L52" s="133"/>
      <c r="M52" s="139"/>
    </row>
    <row r="53" spans="1:12" ht="24">
      <c r="A53" s="95" t="s">
        <v>66</v>
      </c>
      <c r="B53" s="111" t="s">
        <v>65</v>
      </c>
      <c r="C53" s="123"/>
      <c r="D53" s="123"/>
      <c r="E53" s="122"/>
      <c r="F53" s="123"/>
      <c r="G53" s="122"/>
      <c r="H53" s="122"/>
      <c r="I53" s="122"/>
      <c r="J53" s="122"/>
      <c r="K53" s="122"/>
      <c r="L53" s="122"/>
    </row>
    <row r="54" spans="1:12" ht="12.75">
      <c r="A54" s="95"/>
      <c r="B54" s="111" t="s">
        <v>61</v>
      </c>
      <c r="C54" s="123"/>
      <c r="D54" s="123"/>
      <c r="E54" s="122"/>
      <c r="F54" s="123"/>
      <c r="G54" s="122"/>
      <c r="H54" s="122"/>
      <c r="I54" s="122"/>
      <c r="J54" s="122"/>
      <c r="K54" s="122"/>
      <c r="L54" s="122"/>
    </row>
    <row r="55" spans="1:12" s="11" customFormat="1" ht="12.75">
      <c r="A55" s="84">
        <v>3</v>
      </c>
      <c r="B55" s="87" t="s">
        <v>22</v>
      </c>
      <c r="C55" s="151">
        <f>C56</f>
        <v>38550</v>
      </c>
      <c r="D55" s="154"/>
      <c r="E55" s="132"/>
      <c r="F55" s="151">
        <f>F56</f>
        <v>38550</v>
      </c>
      <c r="G55" s="122"/>
      <c r="H55" s="122"/>
      <c r="I55" s="122"/>
      <c r="J55" s="122"/>
      <c r="K55" s="153">
        <f>K56</f>
        <v>38550</v>
      </c>
      <c r="L55" s="153">
        <f>L56</f>
        <v>38550</v>
      </c>
    </row>
    <row r="56" spans="1:12" ht="12.75">
      <c r="A56" s="84">
        <v>32</v>
      </c>
      <c r="B56" s="87" t="s">
        <v>27</v>
      </c>
      <c r="C56" s="151">
        <f>F56</f>
        <v>38550</v>
      </c>
      <c r="D56" s="154"/>
      <c r="E56" s="132"/>
      <c r="F56" s="151">
        <f>SUM(F57:F59)</f>
        <v>38550</v>
      </c>
      <c r="G56" s="122"/>
      <c r="H56" s="122"/>
      <c r="I56" s="122"/>
      <c r="J56" s="122"/>
      <c r="K56" s="153">
        <f>F56</f>
        <v>38550</v>
      </c>
      <c r="L56" s="153">
        <f>F56</f>
        <v>38550</v>
      </c>
    </row>
    <row r="57" spans="1:12" s="139" customFormat="1" ht="12.75">
      <c r="A57" s="130">
        <v>321</v>
      </c>
      <c r="B57" s="131" t="s">
        <v>28</v>
      </c>
      <c r="C57" s="152">
        <f>F57</f>
        <v>9400</v>
      </c>
      <c r="D57" s="155"/>
      <c r="E57" s="133"/>
      <c r="F57" s="152">
        <v>9400</v>
      </c>
      <c r="G57" s="125"/>
      <c r="H57" s="125"/>
      <c r="I57" s="125"/>
      <c r="J57" s="125"/>
      <c r="K57" s="132"/>
      <c r="L57" s="132"/>
    </row>
    <row r="58" spans="1:12" ht="12.75">
      <c r="A58" s="130">
        <v>323</v>
      </c>
      <c r="B58" s="131" t="s">
        <v>30</v>
      </c>
      <c r="C58" s="152">
        <f>F58</f>
        <v>0</v>
      </c>
      <c r="D58" s="155"/>
      <c r="E58" s="133"/>
      <c r="F58" s="152">
        <v>0</v>
      </c>
      <c r="G58" s="125"/>
      <c r="H58" s="125"/>
      <c r="I58" s="125"/>
      <c r="J58" s="125"/>
      <c r="K58" s="132"/>
      <c r="L58" s="132"/>
    </row>
    <row r="59" spans="1:12" s="139" customFormat="1" ht="12.75">
      <c r="A59" s="130">
        <v>329</v>
      </c>
      <c r="B59" s="131" t="s">
        <v>31</v>
      </c>
      <c r="C59" s="152">
        <f>F59</f>
        <v>29150</v>
      </c>
      <c r="D59" s="155"/>
      <c r="E59" s="133"/>
      <c r="F59" s="152">
        <v>29150</v>
      </c>
      <c r="G59" s="125"/>
      <c r="H59" s="125"/>
      <c r="I59" s="125"/>
      <c r="J59" s="125"/>
      <c r="K59" s="132"/>
      <c r="L59" s="132"/>
    </row>
    <row r="60" spans="1:12" s="139" customFormat="1" ht="12.75">
      <c r="A60" s="158">
        <v>4</v>
      </c>
      <c r="B60" s="159"/>
      <c r="C60" s="151">
        <f>C62</f>
        <v>5000</v>
      </c>
      <c r="D60" s="154"/>
      <c r="E60" s="132"/>
      <c r="F60" s="151">
        <f>F62</f>
        <v>5000</v>
      </c>
      <c r="G60" s="125"/>
      <c r="H60" s="125"/>
      <c r="I60" s="125"/>
      <c r="J60" s="125"/>
      <c r="K60" s="153">
        <f>F60</f>
        <v>5000</v>
      </c>
      <c r="L60" s="153">
        <f>F60</f>
        <v>5000</v>
      </c>
    </row>
    <row r="61" spans="1:12" s="139" customFormat="1" ht="12.75">
      <c r="A61" s="158">
        <v>42</v>
      </c>
      <c r="B61" s="159"/>
      <c r="C61" s="151">
        <f>F61</f>
        <v>5000</v>
      </c>
      <c r="D61" s="154"/>
      <c r="E61" s="132"/>
      <c r="F61" s="151">
        <f>F62</f>
        <v>5000</v>
      </c>
      <c r="G61" s="125"/>
      <c r="H61" s="125"/>
      <c r="I61" s="125"/>
      <c r="J61" s="125"/>
      <c r="K61" s="153">
        <f>F61</f>
        <v>5000</v>
      </c>
      <c r="L61" s="153">
        <f>C61</f>
        <v>5000</v>
      </c>
    </row>
    <row r="62" spans="1:13" s="139" customFormat="1" ht="12.75">
      <c r="A62" s="158">
        <v>422</v>
      </c>
      <c r="B62" s="159" t="s">
        <v>34</v>
      </c>
      <c r="C62" s="152">
        <f>F62</f>
        <v>5000</v>
      </c>
      <c r="D62" s="155"/>
      <c r="E62" s="133"/>
      <c r="F62" s="152">
        <v>5000</v>
      </c>
      <c r="G62" s="125"/>
      <c r="H62" s="125"/>
      <c r="I62" s="125"/>
      <c r="J62" s="125"/>
      <c r="K62" s="153"/>
      <c r="L62" s="153"/>
      <c r="M62" s="8"/>
    </row>
    <row r="63" spans="1:12" ht="12.75">
      <c r="A63" s="95" t="s">
        <v>68</v>
      </c>
      <c r="B63" s="111" t="s">
        <v>67</v>
      </c>
      <c r="C63" s="123"/>
      <c r="D63" s="123"/>
      <c r="E63" s="122"/>
      <c r="F63" s="123"/>
      <c r="G63" s="122"/>
      <c r="H63" s="122"/>
      <c r="I63" s="122"/>
      <c r="J63" s="122"/>
      <c r="K63" s="122"/>
      <c r="L63" s="122"/>
    </row>
    <row r="64" spans="1:12" s="11" customFormat="1" ht="12.75">
      <c r="A64" s="95"/>
      <c r="B64" s="111" t="s">
        <v>94</v>
      </c>
      <c r="C64" s="123"/>
      <c r="D64" s="123"/>
      <c r="E64" s="122"/>
      <c r="F64" s="123"/>
      <c r="G64" s="122"/>
      <c r="H64" s="122"/>
      <c r="I64" s="122"/>
      <c r="J64" s="122"/>
      <c r="K64" s="122"/>
      <c r="L64" s="122"/>
    </row>
    <row r="65" spans="1:12" ht="12.75">
      <c r="A65" s="84">
        <v>32</v>
      </c>
      <c r="B65" s="111" t="s">
        <v>27</v>
      </c>
      <c r="C65" s="123"/>
      <c r="D65" s="123"/>
      <c r="E65" s="122"/>
      <c r="F65" s="123"/>
      <c r="G65" s="122"/>
      <c r="H65" s="122"/>
      <c r="I65" s="122"/>
      <c r="J65" s="122"/>
      <c r="K65" s="122"/>
      <c r="L65" s="122"/>
    </row>
    <row r="66" spans="1:12" s="133" customFormat="1" ht="12.75">
      <c r="A66" s="141">
        <v>3</v>
      </c>
      <c r="B66" s="142" t="s">
        <v>22</v>
      </c>
      <c r="C66" s="151">
        <f>C67</f>
        <v>10000</v>
      </c>
      <c r="D66" s="154"/>
      <c r="E66" s="132"/>
      <c r="F66" s="154"/>
      <c r="G66" s="132"/>
      <c r="H66" s="153">
        <f>H67</f>
        <v>10000</v>
      </c>
      <c r="I66" s="132"/>
      <c r="J66" s="132"/>
      <c r="K66" s="153">
        <f>K67</f>
        <v>10000</v>
      </c>
      <c r="L66" s="153">
        <f>L67</f>
        <v>10000</v>
      </c>
    </row>
    <row r="67" spans="1:12" s="132" customFormat="1" ht="12.75" customHeight="1">
      <c r="A67" s="141">
        <v>32</v>
      </c>
      <c r="B67" s="142" t="s">
        <v>27</v>
      </c>
      <c r="C67" s="151">
        <f>C68+C69</f>
        <v>10000</v>
      </c>
      <c r="D67" s="154"/>
      <c r="F67" s="154"/>
      <c r="H67" s="153">
        <f>H68+H69</f>
        <v>10000</v>
      </c>
      <c r="K67" s="153">
        <f>H67</f>
        <v>10000</v>
      </c>
      <c r="L67" s="153">
        <f>H67</f>
        <v>10000</v>
      </c>
    </row>
    <row r="68" spans="1:12" s="140" customFormat="1" ht="12.75" customHeight="1">
      <c r="A68" s="130">
        <v>321</v>
      </c>
      <c r="B68" s="131" t="s">
        <v>28</v>
      </c>
      <c r="C68" s="152">
        <f>H68</f>
        <v>2000</v>
      </c>
      <c r="D68" s="154"/>
      <c r="E68" s="132"/>
      <c r="F68" s="154"/>
      <c r="G68" s="132"/>
      <c r="H68" s="156">
        <v>2000</v>
      </c>
      <c r="I68" s="132"/>
      <c r="J68" s="132"/>
      <c r="K68" s="153"/>
      <c r="L68" s="153"/>
    </row>
    <row r="69" spans="1:12" s="132" customFormat="1" ht="12.75">
      <c r="A69" s="130">
        <v>323</v>
      </c>
      <c r="B69" s="131" t="s">
        <v>30</v>
      </c>
      <c r="C69" s="152">
        <f>H69</f>
        <v>8000</v>
      </c>
      <c r="D69" s="155"/>
      <c r="E69" s="133"/>
      <c r="F69" s="155"/>
      <c r="G69" s="133"/>
      <c r="H69" s="156">
        <v>8000</v>
      </c>
      <c r="I69" s="133"/>
      <c r="J69" s="133"/>
      <c r="K69" s="133"/>
      <c r="L69" s="133"/>
    </row>
    <row r="70" spans="1:12" s="11" customFormat="1" ht="12.75">
      <c r="A70" s="95" t="s">
        <v>71</v>
      </c>
      <c r="B70" s="111" t="s">
        <v>69</v>
      </c>
      <c r="C70" s="154"/>
      <c r="D70" s="154"/>
      <c r="E70" s="132"/>
      <c r="F70" s="154"/>
      <c r="G70" s="132"/>
      <c r="H70" s="132"/>
      <c r="I70" s="132"/>
      <c r="J70" s="132"/>
      <c r="K70" s="132"/>
      <c r="L70" s="132"/>
    </row>
    <row r="71" spans="1:12" ht="12.75">
      <c r="A71" s="95"/>
      <c r="B71" s="109" t="s">
        <v>70</v>
      </c>
      <c r="C71" s="123"/>
      <c r="D71" s="123"/>
      <c r="E71" s="122"/>
      <c r="F71" s="123"/>
      <c r="G71" s="122"/>
      <c r="H71" s="122"/>
      <c r="I71" s="122"/>
      <c r="J71" s="122"/>
      <c r="K71" s="122"/>
      <c r="L71" s="122"/>
    </row>
    <row r="72" spans="1:13" ht="12.75">
      <c r="A72" s="141">
        <v>3</v>
      </c>
      <c r="B72" s="142" t="s">
        <v>22</v>
      </c>
      <c r="C72" s="151">
        <f>C73</f>
        <v>6000</v>
      </c>
      <c r="D72" s="151">
        <f>D73</f>
        <v>6000</v>
      </c>
      <c r="E72" s="132"/>
      <c r="F72" s="154"/>
      <c r="G72" s="132"/>
      <c r="H72" s="132"/>
      <c r="I72" s="132"/>
      <c r="J72" s="132"/>
      <c r="K72" s="153">
        <f>K73</f>
        <v>6000</v>
      </c>
      <c r="L72" s="153">
        <f>L73</f>
        <v>6000</v>
      </c>
      <c r="M72" s="133"/>
    </row>
    <row r="73" spans="1:13" ht="12.75">
      <c r="A73" s="141">
        <v>32</v>
      </c>
      <c r="B73" s="142" t="s">
        <v>27</v>
      </c>
      <c r="C73" s="151">
        <f>C74+C75</f>
        <v>6000</v>
      </c>
      <c r="D73" s="151">
        <f>D74+D75</f>
        <v>6000</v>
      </c>
      <c r="E73" s="132"/>
      <c r="F73" s="154"/>
      <c r="G73" s="132"/>
      <c r="H73" s="132"/>
      <c r="I73" s="132"/>
      <c r="J73" s="132"/>
      <c r="K73" s="153">
        <f>D73</f>
        <v>6000</v>
      </c>
      <c r="L73" s="153">
        <f>D73</f>
        <v>6000</v>
      </c>
      <c r="M73" s="133"/>
    </row>
    <row r="74" spans="1:12" s="139" customFormat="1" ht="12.75">
      <c r="A74" s="130">
        <v>321</v>
      </c>
      <c r="B74" s="131" t="s">
        <v>28</v>
      </c>
      <c r="C74" s="152">
        <f>D74</f>
        <v>2000</v>
      </c>
      <c r="D74" s="152">
        <v>2000</v>
      </c>
      <c r="E74" s="133"/>
      <c r="F74" s="152"/>
      <c r="G74" s="133"/>
      <c r="H74" s="133"/>
      <c r="I74" s="133"/>
      <c r="J74" s="133"/>
      <c r="K74" s="133"/>
      <c r="L74" s="133"/>
    </row>
    <row r="75" spans="1:13" s="11" customFormat="1" ht="12.75">
      <c r="A75" s="130">
        <v>329</v>
      </c>
      <c r="B75" s="131" t="s">
        <v>31</v>
      </c>
      <c r="C75" s="152">
        <f>D75</f>
        <v>4000</v>
      </c>
      <c r="D75" s="152">
        <v>4000</v>
      </c>
      <c r="E75" s="133"/>
      <c r="F75" s="155"/>
      <c r="G75" s="133"/>
      <c r="H75" s="133"/>
      <c r="I75" s="133"/>
      <c r="J75" s="133"/>
      <c r="K75" s="133"/>
      <c r="L75" s="133"/>
      <c r="M75" s="132"/>
    </row>
    <row r="76" spans="1:12" ht="22.5">
      <c r="A76" s="95" t="s">
        <v>74</v>
      </c>
      <c r="B76" s="114" t="s">
        <v>72</v>
      </c>
      <c r="C76" s="123"/>
      <c r="D76" s="126"/>
      <c r="E76" s="125"/>
      <c r="F76" s="126"/>
      <c r="G76" s="125"/>
      <c r="H76" s="125"/>
      <c r="I76" s="125"/>
      <c r="J76" s="125"/>
      <c r="K76" s="125"/>
      <c r="L76" s="125"/>
    </row>
    <row r="77" spans="1:12" ht="12.75">
      <c r="A77" s="95"/>
      <c r="B77" s="111" t="s">
        <v>73</v>
      </c>
      <c r="C77" s="123"/>
      <c r="D77" s="126"/>
      <c r="E77" s="125"/>
      <c r="F77" s="126"/>
      <c r="G77" s="125"/>
      <c r="H77" s="125"/>
      <c r="I77" s="125"/>
      <c r="J77" s="125"/>
      <c r="K77" s="125"/>
      <c r="L77" s="125"/>
    </row>
    <row r="78" spans="1:13" ht="12.75">
      <c r="A78" s="141">
        <v>3</v>
      </c>
      <c r="B78" s="142" t="s">
        <v>22</v>
      </c>
      <c r="C78" s="151">
        <f>C79</f>
        <v>0</v>
      </c>
      <c r="D78" s="155"/>
      <c r="E78" s="133"/>
      <c r="F78" s="151">
        <f>F79</f>
        <v>0</v>
      </c>
      <c r="G78" s="133"/>
      <c r="H78" s="133"/>
      <c r="I78" s="133"/>
      <c r="J78" s="133"/>
      <c r="K78" s="153">
        <f>K79</f>
        <v>0</v>
      </c>
      <c r="L78" s="153">
        <f>L79</f>
        <v>0</v>
      </c>
      <c r="M78" s="133"/>
    </row>
    <row r="79" spans="1:13" ht="12.75">
      <c r="A79" s="141">
        <v>32</v>
      </c>
      <c r="B79" s="142" t="s">
        <v>27</v>
      </c>
      <c r="C79" s="151">
        <f>C80</f>
        <v>0</v>
      </c>
      <c r="D79" s="155"/>
      <c r="E79" s="133"/>
      <c r="F79" s="151">
        <f>F80</f>
        <v>0</v>
      </c>
      <c r="G79" s="133"/>
      <c r="H79" s="133"/>
      <c r="I79" s="133"/>
      <c r="J79" s="133"/>
      <c r="K79" s="153">
        <f>F79</f>
        <v>0</v>
      </c>
      <c r="L79" s="153">
        <f>F79</f>
        <v>0</v>
      </c>
      <c r="M79" s="133"/>
    </row>
    <row r="80" spans="1:13" s="11" customFormat="1" ht="12.75">
      <c r="A80" s="130">
        <v>324</v>
      </c>
      <c r="B80" s="131" t="s">
        <v>88</v>
      </c>
      <c r="C80" s="152">
        <f>F80</f>
        <v>0</v>
      </c>
      <c r="D80" s="155"/>
      <c r="E80" s="133"/>
      <c r="F80" s="152">
        <v>0</v>
      </c>
      <c r="G80" s="133"/>
      <c r="H80" s="133"/>
      <c r="I80" s="133"/>
      <c r="J80" s="133"/>
      <c r="K80" s="133"/>
      <c r="L80" s="133"/>
      <c r="M80" s="132"/>
    </row>
    <row r="81" spans="1:12" ht="12.75">
      <c r="A81" s="95" t="s">
        <v>75</v>
      </c>
      <c r="B81" s="111" t="s">
        <v>76</v>
      </c>
      <c r="C81" s="123"/>
      <c r="D81" s="126"/>
      <c r="E81" s="125"/>
      <c r="F81" s="126"/>
      <c r="G81" s="125"/>
      <c r="H81" s="125"/>
      <c r="I81" s="125"/>
      <c r="J81" s="125"/>
      <c r="K81" s="125"/>
      <c r="L81" s="125"/>
    </row>
    <row r="82" spans="1:12" ht="12.75">
      <c r="A82" s="95"/>
      <c r="B82" s="109" t="s">
        <v>77</v>
      </c>
      <c r="C82" s="123"/>
      <c r="D82" s="126"/>
      <c r="E82" s="125"/>
      <c r="F82" s="126"/>
      <c r="G82" s="125"/>
      <c r="H82" s="125"/>
      <c r="I82" s="125"/>
      <c r="J82" s="125"/>
      <c r="K82" s="125"/>
      <c r="L82" s="125"/>
    </row>
    <row r="83" spans="1:12" ht="12.75">
      <c r="A83" s="141">
        <v>3</v>
      </c>
      <c r="B83" s="142" t="s">
        <v>22</v>
      </c>
      <c r="C83" s="153">
        <f>C84</f>
        <v>0</v>
      </c>
      <c r="D83" s="154"/>
      <c r="E83" s="153">
        <f>E84</f>
        <v>0</v>
      </c>
      <c r="F83" s="123"/>
      <c r="G83" s="112"/>
      <c r="H83" s="122"/>
      <c r="I83" s="122"/>
      <c r="J83" s="122"/>
      <c r="K83" s="112"/>
      <c r="L83" s="112"/>
    </row>
    <row r="84" spans="1:12" s="11" customFormat="1" ht="12.75" customHeight="1">
      <c r="A84" s="141">
        <v>32</v>
      </c>
      <c r="B84" s="142" t="s">
        <v>27</v>
      </c>
      <c r="C84" s="153">
        <f>C85+C86</f>
        <v>0</v>
      </c>
      <c r="D84" s="154"/>
      <c r="E84" s="153">
        <f>E85+E86</f>
        <v>0</v>
      </c>
      <c r="F84" s="123"/>
      <c r="G84" s="112"/>
      <c r="H84" s="122"/>
      <c r="I84" s="122"/>
      <c r="J84" s="122"/>
      <c r="K84" s="112"/>
      <c r="L84" s="112"/>
    </row>
    <row r="85" spans="1:12" s="140" customFormat="1" ht="12.75">
      <c r="A85" s="130">
        <v>322</v>
      </c>
      <c r="B85" s="131" t="s">
        <v>29</v>
      </c>
      <c r="C85" s="156">
        <f>E85</f>
        <v>0</v>
      </c>
      <c r="D85" s="155"/>
      <c r="E85" s="156">
        <v>0</v>
      </c>
      <c r="F85" s="126"/>
      <c r="G85" s="127"/>
      <c r="H85" s="125"/>
      <c r="I85" s="125"/>
      <c r="J85" s="125"/>
      <c r="K85" s="125"/>
      <c r="L85" s="125"/>
    </row>
    <row r="86" spans="1:12" s="11" customFormat="1" ht="12.75">
      <c r="A86" s="130">
        <v>323</v>
      </c>
      <c r="B86" s="131" t="s">
        <v>30</v>
      </c>
      <c r="C86" s="156">
        <f>E86</f>
        <v>0</v>
      </c>
      <c r="D86" s="155"/>
      <c r="E86" s="156">
        <v>0</v>
      </c>
      <c r="F86" s="126"/>
      <c r="G86" s="127"/>
      <c r="H86" s="125"/>
      <c r="I86" s="125"/>
      <c r="J86" s="125"/>
      <c r="K86" s="125"/>
      <c r="L86" s="125"/>
    </row>
    <row r="87" spans="1:12" ht="25.5">
      <c r="A87" s="141">
        <v>4</v>
      </c>
      <c r="B87" s="142" t="s">
        <v>35</v>
      </c>
      <c r="C87" s="151">
        <f>C88</f>
        <v>5000</v>
      </c>
      <c r="D87" s="155"/>
      <c r="E87" s="153">
        <f>E88</f>
        <v>5000</v>
      </c>
      <c r="F87" s="155"/>
      <c r="G87" s="133"/>
      <c r="H87" s="133"/>
      <c r="I87" s="133"/>
      <c r="J87" s="133"/>
      <c r="K87" s="153">
        <f>K88</f>
        <v>5000</v>
      </c>
      <c r="L87" s="153">
        <f>L88</f>
        <v>5000</v>
      </c>
    </row>
    <row r="88" spans="1:12" ht="25.5">
      <c r="A88" s="141">
        <v>42</v>
      </c>
      <c r="B88" s="142" t="s">
        <v>36</v>
      </c>
      <c r="C88" s="151">
        <f>SUM(C89:C90)</f>
        <v>5000</v>
      </c>
      <c r="D88" s="155"/>
      <c r="E88" s="153">
        <f>SUM(E89:E90)</f>
        <v>5000</v>
      </c>
      <c r="F88" s="155"/>
      <c r="G88" s="133"/>
      <c r="H88" s="133"/>
      <c r="I88" s="133"/>
      <c r="J88" s="133"/>
      <c r="K88" s="153">
        <f>E88</f>
        <v>5000</v>
      </c>
      <c r="L88" s="153">
        <f>E88</f>
        <v>5000</v>
      </c>
    </row>
    <row r="89" spans="1:12" ht="12.75">
      <c r="A89" s="130">
        <v>422</v>
      </c>
      <c r="B89" s="131" t="s">
        <v>34</v>
      </c>
      <c r="C89" s="152">
        <f>E89</f>
        <v>3000</v>
      </c>
      <c r="D89" s="155"/>
      <c r="E89" s="156">
        <v>3000</v>
      </c>
      <c r="F89" s="155"/>
      <c r="G89" s="133"/>
      <c r="H89" s="133"/>
      <c r="I89" s="133"/>
      <c r="J89" s="133"/>
      <c r="K89" s="133"/>
      <c r="L89" s="133"/>
    </row>
    <row r="90" spans="1:12" s="11" customFormat="1" ht="25.5">
      <c r="A90" s="130">
        <v>424</v>
      </c>
      <c r="B90" s="131" t="s">
        <v>37</v>
      </c>
      <c r="C90" s="152">
        <f>E90</f>
        <v>2000</v>
      </c>
      <c r="D90" s="155"/>
      <c r="E90" s="156">
        <v>2000</v>
      </c>
      <c r="F90" s="155"/>
      <c r="G90" s="133"/>
      <c r="H90" s="133"/>
      <c r="I90" s="133"/>
      <c r="J90" s="133"/>
      <c r="K90" s="133"/>
      <c r="L90" s="133"/>
    </row>
    <row r="91" spans="1:12" ht="12.75">
      <c r="A91" s="95" t="s">
        <v>78</v>
      </c>
      <c r="B91" s="111" t="s">
        <v>76</v>
      </c>
      <c r="C91" s="123"/>
      <c r="D91" s="126"/>
      <c r="E91" s="125"/>
      <c r="F91" s="126"/>
      <c r="G91" s="125"/>
      <c r="H91" s="125"/>
      <c r="I91" s="125"/>
      <c r="J91" s="125"/>
      <c r="K91" s="113"/>
      <c r="L91" s="113"/>
    </row>
    <row r="92" spans="1:12" ht="12.75">
      <c r="A92" s="95"/>
      <c r="B92" s="109" t="s">
        <v>79</v>
      </c>
      <c r="C92" s="123"/>
      <c r="D92" s="126"/>
      <c r="E92" s="125"/>
      <c r="F92" s="126"/>
      <c r="G92" s="125"/>
      <c r="H92" s="125"/>
      <c r="I92" s="125"/>
      <c r="J92" s="125"/>
      <c r="K92" s="125"/>
      <c r="L92" s="125"/>
    </row>
    <row r="93" spans="1:13" ht="12.75">
      <c r="A93" s="141">
        <v>3</v>
      </c>
      <c r="B93" s="142" t="s">
        <v>22</v>
      </c>
      <c r="C93" s="151">
        <f>C94</f>
        <v>20</v>
      </c>
      <c r="D93" s="155"/>
      <c r="E93" s="153">
        <f>E94</f>
        <v>20</v>
      </c>
      <c r="F93" s="155"/>
      <c r="G93" s="133"/>
      <c r="H93" s="133"/>
      <c r="I93" s="133"/>
      <c r="J93" s="133"/>
      <c r="K93" s="157">
        <f>K94</f>
        <v>20</v>
      </c>
      <c r="L93" s="157">
        <f>L94</f>
        <v>20</v>
      </c>
      <c r="M93" s="125"/>
    </row>
    <row r="94" spans="1:13" s="11" customFormat="1" ht="12.75">
      <c r="A94" s="141">
        <v>32</v>
      </c>
      <c r="B94" s="142" t="s">
        <v>27</v>
      </c>
      <c r="C94" s="151">
        <f>C95</f>
        <v>20</v>
      </c>
      <c r="D94" s="155"/>
      <c r="E94" s="153">
        <f>E95</f>
        <v>20</v>
      </c>
      <c r="F94" s="155"/>
      <c r="G94" s="133"/>
      <c r="H94" s="133"/>
      <c r="I94" s="133"/>
      <c r="J94" s="133"/>
      <c r="K94" s="157">
        <v>20</v>
      </c>
      <c r="L94" s="157">
        <v>20</v>
      </c>
      <c r="M94" s="122"/>
    </row>
    <row r="95" spans="1:13" s="139" customFormat="1" ht="12.75">
      <c r="A95" s="130">
        <v>322</v>
      </c>
      <c r="B95" s="131" t="s">
        <v>29</v>
      </c>
      <c r="C95" s="152">
        <f>E95</f>
        <v>20</v>
      </c>
      <c r="D95" s="155"/>
      <c r="E95" s="156">
        <v>20</v>
      </c>
      <c r="F95" s="155"/>
      <c r="G95" s="133"/>
      <c r="H95" s="133"/>
      <c r="I95" s="133"/>
      <c r="J95" s="133"/>
      <c r="K95" s="133"/>
      <c r="L95" s="133"/>
      <c r="M95" s="125"/>
    </row>
    <row r="96" spans="1:12" ht="22.5">
      <c r="A96" s="95" t="s">
        <v>80</v>
      </c>
      <c r="B96" s="114" t="s">
        <v>93</v>
      </c>
      <c r="C96" s="123"/>
      <c r="D96" s="126"/>
      <c r="E96" s="125"/>
      <c r="F96" s="126"/>
      <c r="G96" s="125"/>
      <c r="H96" s="124"/>
      <c r="I96" s="124"/>
      <c r="J96" s="125"/>
      <c r="K96" s="125"/>
      <c r="L96" s="125"/>
    </row>
    <row r="97" spans="1:12" ht="22.5">
      <c r="A97" s="95"/>
      <c r="B97" s="114" t="s">
        <v>82</v>
      </c>
      <c r="C97" s="123"/>
      <c r="D97" s="126"/>
      <c r="E97" s="125"/>
      <c r="F97" s="126"/>
      <c r="G97" s="125"/>
      <c r="H97" s="124"/>
      <c r="I97" s="124"/>
      <c r="J97" s="125"/>
      <c r="K97" s="125"/>
      <c r="L97" s="125"/>
    </row>
    <row r="98" spans="1:14" s="11" customFormat="1" ht="12.75">
      <c r="A98" s="141">
        <v>3</v>
      </c>
      <c r="B98" s="142" t="s">
        <v>22</v>
      </c>
      <c r="C98" s="151">
        <f>C99</f>
        <v>28000</v>
      </c>
      <c r="D98" s="155"/>
      <c r="E98" s="133"/>
      <c r="F98" s="155"/>
      <c r="G98" s="153">
        <f>G99</f>
        <v>28000</v>
      </c>
      <c r="H98" s="124"/>
      <c r="I98" s="124"/>
      <c r="J98" s="125"/>
      <c r="K98" s="112"/>
      <c r="L98" s="125"/>
      <c r="M98" s="122"/>
      <c r="N98" s="132"/>
    </row>
    <row r="99" spans="1:14" s="11" customFormat="1" ht="12.75">
      <c r="A99" s="141">
        <v>32</v>
      </c>
      <c r="B99" s="142" t="s">
        <v>27</v>
      </c>
      <c r="C99" s="151">
        <f>C100+C101</f>
        <v>28000</v>
      </c>
      <c r="D99" s="155"/>
      <c r="E99" s="133"/>
      <c r="F99" s="155"/>
      <c r="G99" s="153">
        <f>G100+G101</f>
        <v>28000</v>
      </c>
      <c r="H99" s="124"/>
      <c r="I99" s="124"/>
      <c r="J99" s="125"/>
      <c r="K99" s="112"/>
      <c r="L99" s="125"/>
      <c r="M99" s="122"/>
      <c r="N99" s="132"/>
    </row>
    <row r="100" spans="1:14" s="11" customFormat="1" ht="12.75">
      <c r="A100" s="130">
        <v>321</v>
      </c>
      <c r="B100" s="131" t="s">
        <v>28</v>
      </c>
      <c r="C100" s="152">
        <f>G100</f>
        <v>24000</v>
      </c>
      <c r="D100" s="155"/>
      <c r="E100" s="133"/>
      <c r="F100" s="155"/>
      <c r="G100" s="156">
        <v>24000</v>
      </c>
      <c r="H100" s="124"/>
      <c r="I100" s="124"/>
      <c r="J100" s="125"/>
      <c r="K100" s="127"/>
      <c r="L100" s="125"/>
      <c r="M100" s="122"/>
      <c r="N100" s="132"/>
    </row>
    <row r="101" spans="1:14" ht="12.75">
      <c r="A101" s="130">
        <v>329</v>
      </c>
      <c r="B101" s="131" t="s">
        <v>31</v>
      </c>
      <c r="C101" s="152">
        <f>G101</f>
        <v>4000</v>
      </c>
      <c r="D101" s="155"/>
      <c r="E101" s="133"/>
      <c r="F101" s="155"/>
      <c r="G101" s="156">
        <v>4000</v>
      </c>
      <c r="H101" s="125"/>
      <c r="I101" s="125"/>
      <c r="J101" s="125"/>
      <c r="K101" s="125"/>
      <c r="L101" s="125"/>
      <c r="M101" s="125"/>
      <c r="N101" s="133"/>
    </row>
    <row r="102" spans="1:12" ht="33.75">
      <c r="A102" s="95" t="s">
        <v>81</v>
      </c>
      <c r="B102" s="114" t="s">
        <v>87</v>
      </c>
      <c r="C102" s="154"/>
      <c r="D102" s="155"/>
      <c r="E102" s="133"/>
      <c r="F102" s="155"/>
      <c r="G102" s="133"/>
      <c r="H102" s="124"/>
      <c r="I102" s="124"/>
      <c r="J102" s="125"/>
      <c r="K102" s="125"/>
      <c r="L102" s="125"/>
    </row>
    <row r="103" spans="1:12" ht="22.5">
      <c r="A103" s="95"/>
      <c r="B103" s="114" t="s">
        <v>82</v>
      </c>
      <c r="C103" s="154"/>
      <c r="D103" s="155"/>
      <c r="E103" s="133"/>
      <c r="F103" s="155"/>
      <c r="G103" s="133"/>
      <c r="H103" s="124"/>
      <c r="I103" s="124"/>
      <c r="J103" s="125"/>
      <c r="K103" s="125"/>
      <c r="L103" s="125"/>
    </row>
    <row r="104" spans="1:13" ht="12.75">
      <c r="A104" s="141">
        <v>3</v>
      </c>
      <c r="B104" s="142" t="s">
        <v>22</v>
      </c>
      <c r="C104" s="151">
        <f>C105</f>
        <v>26000</v>
      </c>
      <c r="D104" s="155"/>
      <c r="E104" s="133"/>
      <c r="F104" s="155"/>
      <c r="G104" s="153">
        <f>G105</f>
        <v>26000</v>
      </c>
      <c r="H104" s="124"/>
      <c r="I104" s="124"/>
      <c r="J104" s="125"/>
      <c r="K104" s="112"/>
      <c r="L104" s="112"/>
      <c r="M104" s="132"/>
    </row>
    <row r="105" spans="1:13" ht="12.75">
      <c r="A105" s="141">
        <v>32</v>
      </c>
      <c r="B105" s="142" t="s">
        <v>27</v>
      </c>
      <c r="C105" s="151">
        <f>C106+C107</f>
        <v>26000</v>
      </c>
      <c r="D105" s="155"/>
      <c r="E105" s="133"/>
      <c r="F105" s="155"/>
      <c r="G105" s="153">
        <f>G106+G107</f>
        <v>26000</v>
      </c>
      <c r="H105" s="124"/>
      <c r="I105" s="124"/>
      <c r="J105" s="125"/>
      <c r="K105" s="112"/>
      <c r="L105" s="112"/>
      <c r="M105" s="132"/>
    </row>
    <row r="106" spans="1:13" ht="12.75">
      <c r="A106" s="130">
        <v>321</v>
      </c>
      <c r="B106" s="131" t="s">
        <v>28</v>
      </c>
      <c r="C106" s="152">
        <f>G106</f>
        <v>23000</v>
      </c>
      <c r="D106" s="155"/>
      <c r="E106" s="133"/>
      <c r="F106" s="155"/>
      <c r="G106" s="156">
        <v>23000</v>
      </c>
      <c r="H106" s="124"/>
      <c r="I106" s="124"/>
      <c r="J106" s="125"/>
      <c r="K106" s="125"/>
      <c r="L106" s="125"/>
      <c r="M106" s="132"/>
    </row>
    <row r="107" spans="1:13" ht="12.75">
      <c r="A107" s="130">
        <v>329</v>
      </c>
      <c r="B107" s="131" t="s">
        <v>31</v>
      </c>
      <c r="C107" s="152">
        <f>G107</f>
        <v>3000</v>
      </c>
      <c r="D107" s="155"/>
      <c r="E107" s="133"/>
      <c r="F107" s="155"/>
      <c r="G107" s="156">
        <v>3000</v>
      </c>
      <c r="H107" s="125"/>
      <c r="I107" s="125"/>
      <c r="J107" s="125"/>
      <c r="K107" s="125"/>
      <c r="L107" s="125"/>
      <c r="M107" s="133"/>
    </row>
    <row r="108" spans="1:12" ht="22.5">
      <c r="A108" s="95" t="s">
        <v>97</v>
      </c>
      <c r="B108" s="114" t="s">
        <v>96</v>
      </c>
      <c r="C108" s="123"/>
      <c r="D108" s="126"/>
      <c r="E108" s="125"/>
      <c r="F108" s="126"/>
      <c r="G108" s="125"/>
      <c r="H108" s="124"/>
      <c r="I108" s="124"/>
      <c r="J108" s="125"/>
      <c r="K108" s="125"/>
      <c r="L108" s="125"/>
    </row>
    <row r="109" spans="1:12" ht="12.75">
      <c r="A109" s="95"/>
      <c r="B109" s="146" t="s">
        <v>101</v>
      </c>
      <c r="C109" s="123"/>
      <c r="D109" s="126"/>
      <c r="E109" s="125"/>
      <c r="F109" s="126"/>
      <c r="G109" s="125"/>
      <c r="H109" s="124"/>
      <c r="I109" s="124"/>
      <c r="J109" s="125"/>
      <c r="K109" s="125"/>
      <c r="L109" s="125"/>
    </row>
    <row r="110" spans="1:13" ht="12.75">
      <c r="A110" s="141">
        <v>3</v>
      </c>
      <c r="B110" s="142" t="s">
        <v>22</v>
      </c>
      <c r="C110" s="151">
        <f>C111</f>
        <v>187984.44999999998</v>
      </c>
      <c r="D110" s="155"/>
      <c r="E110" s="133"/>
      <c r="F110" s="155"/>
      <c r="G110" s="153">
        <f>G111</f>
        <v>187984.44999999998</v>
      </c>
      <c r="H110" s="152"/>
      <c r="I110" s="152"/>
      <c r="J110" s="133"/>
      <c r="K110" s="153">
        <f>K111</f>
        <v>187984.44999999998</v>
      </c>
      <c r="L110" s="153">
        <f>L111</f>
        <v>187984.44999999998</v>
      </c>
      <c r="M110" s="132"/>
    </row>
    <row r="111" spans="1:13" ht="12.75">
      <c r="A111" s="141">
        <v>32</v>
      </c>
      <c r="B111" s="142" t="s">
        <v>27</v>
      </c>
      <c r="C111" s="151">
        <f>G111</f>
        <v>187984.44999999998</v>
      </c>
      <c r="D111" s="155"/>
      <c r="E111" s="133"/>
      <c r="F111" s="155"/>
      <c r="G111" s="153">
        <f>G112+G113+G114+G115</f>
        <v>187984.44999999998</v>
      </c>
      <c r="H111" s="152"/>
      <c r="I111" s="152"/>
      <c r="J111" s="133"/>
      <c r="K111" s="153">
        <f>G111</f>
        <v>187984.44999999998</v>
      </c>
      <c r="L111" s="153">
        <f>G111</f>
        <v>187984.44999999998</v>
      </c>
      <c r="M111" s="132"/>
    </row>
    <row r="112" spans="1:13" ht="12.75">
      <c r="A112" s="130">
        <v>311</v>
      </c>
      <c r="B112" s="131" t="s">
        <v>28</v>
      </c>
      <c r="C112" s="152">
        <f>G112</f>
        <v>137610</v>
      </c>
      <c r="D112" s="155"/>
      <c r="E112" s="133"/>
      <c r="F112" s="155"/>
      <c r="G112" s="156">
        <v>137610</v>
      </c>
      <c r="H112" s="152"/>
      <c r="I112" s="152"/>
      <c r="J112" s="133"/>
      <c r="K112" s="153"/>
      <c r="L112" s="153"/>
      <c r="M112" s="132"/>
    </row>
    <row r="113" spans="1:13" ht="12.75">
      <c r="A113" s="130">
        <v>312</v>
      </c>
      <c r="B113" s="131" t="s">
        <v>25</v>
      </c>
      <c r="C113" s="152">
        <f>G113</f>
        <v>16000</v>
      </c>
      <c r="D113" s="152"/>
      <c r="E113" s="133"/>
      <c r="F113" s="155"/>
      <c r="G113" s="156">
        <v>16000</v>
      </c>
      <c r="H113" s="152"/>
      <c r="I113" s="152"/>
      <c r="J113" s="133"/>
      <c r="K113" s="153"/>
      <c r="L113" s="153"/>
      <c r="M113" s="132"/>
    </row>
    <row r="114" spans="1:13" ht="12.75">
      <c r="A114" s="130">
        <v>313</v>
      </c>
      <c r="B114" s="131" t="s">
        <v>26</v>
      </c>
      <c r="C114" s="152">
        <f>G114</f>
        <v>22705.65</v>
      </c>
      <c r="D114" s="152"/>
      <c r="E114" s="133"/>
      <c r="F114" s="155"/>
      <c r="G114" s="156">
        <v>22705.65</v>
      </c>
      <c r="H114" s="152"/>
      <c r="I114" s="152"/>
      <c r="J114" s="133"/>
      <c r="K114" s="153"/>
      <c r="L114" s="153"/>
      <c r="M114" s="132"/>
    </row>
    <row r="115" spans="1:13" ht="12.75">
      <c r="A115" s="130">
        <v>321</v>
      </c>
      <c r="B115" s="131" t="s">
        <v>28</v>
      </c>
      <c r="C115" s="152">
        <f>G115</f>
        <v>11668.8</v>
      </c>
      <c r="D115" s="155"/>
      <c r="E115" s="133"/>
      <c r="F115" s="155"/>
      <c r="G115" s="156">
        <v>11668.8</v>
      </c>
      <c r="H115" s="133"/>
      <c r="I115" s="133"/>
      <c r="J115" s="133"/>
      <c r="K115" s="133"/>
      <c r="L115" s="133"/>
      <c r="M115" s="133"/>
    </row>
    <row r="116" spans="1:12" ht="33.75">
      <c r="A116" s="95" t="s">
        <v>98</v>
      </c>
      <c r="B116" s="114" t="s">
        <v>99</v>
      </c>
      <c r="C116" s="123"/>
      <c r="D116" s="126"/>
      <c r="E116" s="125"/>
      <c r="F116" s="126"/>
      <c r="G116" s="125"/>
      <c r="H116" s="124"/>
      <c r="I116" s="124"/>
      <c r="J116" s="125"/>
      <c r="K116" s="125"/>
      <c r="L116" s="125"/>
    </row>
    <row r="117" spans="1:12" ht="22.5">
      <c r="A117" s="95"/>
      <c r="B117" s="146" t="s">
        <v>100</v>
      </c>
      <c r="C117" s="123"/>
      <c r="D117" s="126"/>
      <c r="E117" s="125"/>
      <c r="F117" s="126"/>
      <c r="G117" s="125"/>
      <c r="H117" s="124"/>
      <c r="I117" s="124"/>
      <c r="J117" s="125"/>
      <c r="K117" s="125"/>
      <c r="L117" s="125"/>
    </row>
    <row r="118" spans="1:13" ht="12.75">
      <c r="A118" s="141">
        <v>3</v>
      </c>
      <c r="B118" s="142" t="s">
        <v>22</v>
      </c>
      <c r="C118" s="151">
        <f>C119</f>
        <v>128200</v>
      </c>
      <c r="D118" s="155"/>
      <c r="E118" s="133"/>
      <c r="F118" s="155"/>
      <c r="G118" s="153">
        <f>G119</f>
        <v>128200</v>
      </c>
      <c r="H118" s="152"/>
      <c r="I118" s="152"/>
      <c r="J118" s="133"/>
      <c r="K118" s="153">
        <f>K119</f>
        <v>128200</v>
      </c>
      <c r="L118" s="153">
        <f>L119</f>
        <v>128200</v>
      </c>
      <c r="M118" s="132"/>
    </row>
    <row r="119" spans="1:13" ht="12.75">
      <c r="A119" s="141">
        <v>32</v>
      </c>
      <c r="B119" s="142" t="s">
        <v>27</v>
      </c>
      <c r="C119" s="151">
        <f>G119</f>
        <v>128200</v>
      </c>
      <c r="D119" s="155"/>
      <c r="E119" s="133"/>
      <c r="F119" s="155"/>
      <c r="G119" s="153">
        <f>G120</f>
        <v>128200</v>
      </c>
      <c r="H119" s="152"/>
      <c r="I119" s="152"/>
      <c r="J119" s="133"/>
      <c r="K119" s="153">
        <f>G119</f>
        <v>128200</v>
      </c>
      <c r="L119" s="153">
        <f>G119</f>
        <v>128200</v>
      </c>
      <c r="M119" s="132"/>
    </row>
    <row r="120" spans="1:13" ht="12.75">
      <c r="A120" s="130">
        <v>322</v>
      </c>
      <c r="B120" s="131" t="s">
        <v>29</v>
      </c>
      <c r="C120" s="152">
        <f>G120</f>
        <v>128200</v>
      </c>
      <c r="D120" s="155"/>
      <c r="E120" s="133"/>
      <c r="F120" s="155"/>
      <c r="G120" s="156">
        <v>128200</v>
      </c>
      <c r="H120" s="152"/>
      <c r="I120" s="152"/>
      <c r="J120" s="133"/>
      <c r="K120" s="133"/>
      <c r="L120" s="133"/>
      <c r="M120" s="132"/>
    </row>
    <row r="121" spans="1:12" ht="33.75">
      <c r="A121" s="95" t="s">
        <v>110</v>
      </c>
      <c r="B121" s="114" t="s">
        <v>108</v>
      </c>
      <c r="C121" s="123"/>
      <c r="D121" s="126"/>
      <c r="E121" s="125"/>
      <c r="F121" s="126"/>
      <c r="G121" s="125"/>
      <c r="H121" s="124"/>
      <c r="I121" s="124"/>
      <c r="J121" s="125"/>
      <c r="K121" s="125"/>
      <c r="L121" s="125"/>
    </row>
    <row r="122" spans="1:12" ht="12.75">
      <c r="A122" s="95"/>
      <c r="B122" s="114" t="s">
        <v>109</v>
      </c>
      <c r="C122" s="123"/>
      <c r="D122" s="126"/>
      <c r="E122" s="125"/>
      <c r="F122" s="126"/>
      <c r="G122" s="125"/>
      <c r="H122" s="124"/>
      <c r="I122" s="124"/>
      <c r="J122" s="125"/>
      <c r="K122" s="125"/>
      <c r="L122" s="125"/>
    </row>
    <row r="123" spans="1:13" ht="12.75">
      <c r="A123" s="141">
        <v>3</v>
      </c>
      <c r="B123" s="142" t="s">
        <v>22</v>
      </c>
      <c r="C123" s="151">
        <f>C124</f>
        <v>50000</v>
      </c>
      <c r="D123" s="155"/>
      <c r="E123" s="133"/>
      <c r="F123" s="155"/>
      <c r="G123" s="153">
        <f>G124</f>
        <v>50000</v>
      </c>
      <c r="H123" s="124"/>
      <c r="I123" s="124"/>
      <c r="J123" s="125"/>
      <c r="K123" s="112"/>
      <c r="L123" s="125"/>
      <c r="M123" s="122"/>
    </row>
    <row r="124" spans="1:13" ht="12.75">
      <c r="A124" s="141">
        <v>32</v>
      </c>
      <c r="B124" s="142" t="s">
        <v>27</v>
      </c>
      <c r="C124" s="151">
        <f>C125+C126</f>
        <v>50000</v>
      </c>
      <c r="D124" s="155"/>
      <c r="E124" s="133"/>
      <c r="F124" s="155"/>
      <c r="G124" s="153">
        <f>G125+G126</f>
        <v>50000</v>
      </c>
      <c r="H124" s="124"/>
      <c r="I124" s="124"/>
      <c r="J124" s="125"/>
      <c r="K124" s="112"/>
      <c r="L124" s="125"/>
      <c r="M124" s="122"/>
    </row>
    <row r="125" spans="1:13" ht="12.75">
      <c r="A125" s="130">
        <v>321</v>
      </c>
      <c r="B125" s="131" t="s">
        <v>28</v>
      </c>
      <c r="C125" s="152">
        <f>G125</f>
        <v>46000</v>
      </c>
      <c r="D125" s="155"/>
      <c r="E125" s="133"/>
      <c r="F125" s="155"/>
      <c r="G125" s="156">
        <v>46000</v>
      </c>
      <c r="H125" s="124"/>
      <c r="I125" s="124"/>
      <c r="J125" s="125"/>
      <c r="K125" s="127"/>
      <c r="L125" s="125"/>
      <c r="M125" s="122"/>
    </row>
    <row r="126" spans="1:13" ht="12.75">
      <c r="A126" s="130">
        <v>329</v>
      </c>
      <c r="B126" s="131" t="s">
        <v>31</v>
      </c>
      <c r="C126" s="152">
        <f>G126</f>
        <v>4000</v>
      </c>
      <c r="D126" s="155"/>
      <c r="E126" s="133"/>
      <c r="F126" s="155"/>
      <c r="G126" s="156">
        <v>4000</v>
      </c>
      <c r="H126" s="125"/>
      <c r="I126" s="125"/>
      <c r="J126" s="125"/>
      <c r="K126" s="125"/>
      <c r="L126" s="125"/>
      <c r="M126" s="125"/>
    </row>
    <row r="127" spans="1:12" ht="33.75">
      <c r="A127" s="95" t="s">
        <v>111</v>
      </c>
      <c r="B127" s="114" t="s">
        <v>112</v>
      </c>
      <c r="C127" s="123"/>
      <c r="D127" s="126"/>
      <c r="E127" s="125"/>
      <c r="F127" s="126"/>
      <c r="G127" s="125"/>
      <c r="H127" s="124"/>
      <c r="I127" s="124"/>
      <c r="J127" s="125"/>
      <c r="K127" s="125"/>
      <c r="L127" s="125"/>
    </row>
    <row r="128" spans="1:12" ht="12.75">
      <c r="A128" s="95"/>
      <c r="B128" s="114" t="s">
        <v>113</v>
      </c>
      <c r="C128" s="123"/>
      <c r="D128" s="126"/>
      <c r="E128" s="125"/>
      <c r="F128" s="126"/>
      <c r="G128" s="125"/>
      <c r="H128" s="124"/>
      <c r="I128" s="124"/>
      <c r="J128" s="125"/>
      <c r="K128" s="125"/>
      <c r="L128" s="125"/>
    </row>
    <row r="129" spans="1:13" ht="12.75">
      <c r="A129" s="141">
        <v>3</v>
      </c>
      <c r="B129" s="142" t="s">
        <v>22</v>
      </c>
      <c r="C129" s="151">
        <f>C130</f>
        <v>25728</v>
      </c>
      <c r="D129" s="155"/>
      <c r="E129" s="133"/>
      <c r="F129" s="155"/>
      <c r="G129" s="153">
        <f>G130</f>
        <v>25728</v>
      </c>
      <c r="H129" s="124"/>
      <c r="I129" s="124"/>
      <c r="J129" s="125"/>
      <c r="K129" s="112"/>
      <c r="L129" s="125"/>
      <c r="M129" s="122"/>
    </row>
    <row r="130" spans="1:13" ht="12.75">
      <c r="A130" s="141">
        <v>32</v>
      </c>
      <c r="B130" s="142" t="s">
        <v>27</v>
      </c>
      <c r="C130" s="151">
        <f>C131+C132+C133</f>
        <v>25728</v>
      </c>
      <c r="D130" s="155"/>
      <c r="E130" s="133"/>
      <c r="F130" s="155"/>
      <c r="G130" s="153">
        <f>G131+G132+G133</f>
        <v>25728</v>
      </c>
      <c r="H130" s="124"/>
      <c r="I130" s="124"/>
      <c r="J130" s="125"/>
      <c r="K130" s="112"/>
      <c r="L130" s="125"/>
      <c r="M130" s="122"/>
    </row>
    <row r="131" spans="1:13" ht="12.75">
      <c r="A131" s="130">
        <v>321</v>
      </c>
      <c r="B131" s="131" t="s">
        <v>28</v>
      </c>
      <c r="C131" s="152">
        <f>G131</f>
        <v>6028</v>
      </c>
      <c r="D131" s="155"/>
      <c r="E131" s="133"/>
      <c r="F131" s="155"/>
      <c r="G131" s="156">
        <v>6028</v>
      </c>
      <c r="H131" s="124"/>
      <c r="I131" s="124"/>
      <c r="J131" s="125"/>
      <c r="K131" s="127"/>
      <c r="L131" s="125"/>
      <c r="M131" s="122"/>
    </row>
    <row r="132" spans="1:13" ht="12.75">
      <c r="A132" s="130">
        <v>323</v>
      </c>
      <c r="B132" s="131" t="s">
        <v>30</v>
      </c>
      <c r="C132" s="152">
        <f>G132</f>
        <v>12200</v>
      </c>
      <c r="D132" s="155"/>
      <c r="E132" s="133"/>
      <c r="F132" s="155"/>
      <c r="G132" s="156">
        <v>12200</v>
      </c>
      <c r="H132" s="124"/>
      <c r="I132" s="124"/>
      <c r="J132" s="125"/>
      <c r="K132" s="127"/>
      <c r="L132" s="125"/>
      <c r="M132" s="122"/>
    </row>
    <row r="133" spans="1:13" ht="12.75">
      <c r="A133" s="130">
        <v>329</v>
      </c>
      <c r="B133" s="131" t="s">
        <v>31</v>
      </c>
      <c r="C133" s="152">
        <f>G133</f>
        <v>7500</v>
      </c>
      <c r="D133" s="155"/>
      <c r="E133" s="133"/>
      <c r="F133" s="155"/>
      <c r="G133" s="156">
        <v>7500</v>
      </c>
      <c r="H133" s="124"/>
      <c r="I133" s="124"/>
      <c r="J133" s="125"/>
      <c r="K133" s="127"/>
      <c r="L133" s="125"/>
      <c r="M133" s="122"/>
    </row>
    <row r="134" spans="1:13" ht="25.5">
      <c r="A134" s="141">
        <v>4</v>
      </c>
      <c r="B134" s="142" t="s">
        <v>35</v>
      </c>
      <c r="C134" s="151">
        <f>C135</f>
        <v>12500</v>
      </c>
      <c r="D134" s="154"/>
      <c r="E134" s="132"/>
      <c r="F134" s="154"/>
      <c r="G134" s="153">
        <f>G135</f>
        <v>12500</v>
      </c>
      <c r="H134" s="124"/>
      <c r="I134" s="124"/>
      <c r="J134" s="125"/>
      <c r="K134" s="127"/>
      <c r="L134" s="125"/>
      <c r="M134" s="122"/>
    </row>
    <row r="135" spans="1:13" ht="25.5">
      <c r="A135" s="141">
        <v>42</v>
      </c>
      <c r="B135" s="142" t="s">
        <v>36</v>
      </c>
      <c r="C135" s="151">
        <f>C136</f>
        <v>12500</v>
      </c>
      <c r="D135" s="154"/>
      <c r="E135" s="132"/>
      <c r="F135" s="154"/>
      <c r="G135" s="153">
        <f>G136</f>
        <v>12500</v>
      </c>
      <c r="H135" s="124"/>
      <c r="I135" s="124"/>
      <c r="J135" s="125"/>
      <c r="K135" s="127"/>
      <c r="L135" s="125"/>
      <c r="M135" s="122"/>
    </row>
    <row r="136" spans="1:13" ht="12.75">
      <c r="A136" s="130">
        <v>422</v>
      </c>
      <c r="B136" s="131" t="s">
        <v>34</v>
      </c>
      <c r="C136" s="152">
        <f>G136</f>
        <v>12500</v>
      </c>
      <c r="D136" s="155"/>
      <c r="E136" s="133"/>
      <c r="F136" s="155"/>
      <c r="G136" s="156">
        <v>12500</v>
      </c>
      <c r="H136" s="125"/>
      <c r="I136" s="125"/>
      <c r="J136" s="125"/>
      <c r="K136" s="125"/>
      <c r="L136" s="125"/>
      <c r="M136" s="125"/>
    </row>
    <row r="137" spans="1:12" ht="12.75">
      <c r="A137" s="95" t="s">
        <v>116</v>
      </c>
      <c r="B137" s="114" t="s">
        <v>114</v>
      </c>
      <c r="C137" s="123"/>
      <c r="D137" s="126"/>
      <c r="E137" s="125"/>
      <c r="F137" s="126"/>
      <c r="G137" s="125"/>
      <c r="H137" s="124"/>
      <c r="I137" s="124"/>
      <c r="J137" s="125"/>
      <c r="K137" s="125"/>
      <c r="L137" s="125"/>
    </row>
    <row r="138" spans="1:12" ht="12.75">
      <c r="A138" s="95"/>
      <c r="B138" s="114" t="s">
        <v>109</v>
      </c>
      <c r="C138" s="123"/>
      <c r="D138" s="126"/>
      <c r="E138" s="125"/>
      <c r="F138" s="126"/>
      <c r="G138" s="125"/>
      <c r="H138" s="124"/>
      <c r="I138" s="124"/>
      <c r="J138" s="125"/>
      <c r="K138" s="125"/>
      <c r="L138" s="125"/>
    </row>
    <row r="139" spans="1:13" ht="12.75">
      <c r="A139" s="141">
        <v>3</v>
      </c>
      <c r="B139" s="142" t="s">
        <v>22</v>
      </c>
      <c r="C139" s="151">
        <f>C140</f>
        <v>947750</v>
      </c>
      <c r="D139" s="155"/>
      <c r="E139" s="133"/>
      <c r="F139" s="155"/>
      <c r="G139" s="151">
        <f>G140</f>
        <v>947750</v>
      </c>
      <c r="H139" s="124"/>
      <c r="I139" s="124"/>
      <c r="J139" s="125"/>
      <c r="K139" s="153">
        <f>K140</f>
        <v>315120.4</v>
      </c>
      <c r="L139" s="125"/>
      <c r="M139" s="122"/>
    </row>
    <row r="140" spans="1:13" ht="12.75">
      <c r="A140" s="141">
        <v>32</v>
      </c>
      <c r="B140" s="142" t="s">
        <v>27</v>
      </c>
      <c r="C140" s="151">
        <f>C141+C142+C143+C144+C145+D146</f>
        <v>947750</v>
      </c>
      <c r="D140" s="155"/>
      <c r="E140" s="133"/>
      <c r="F140" s="155"/>
      <c r="G140" s="151">
        <f>G141+G142+G143+G144+G145</f>
        <v>947750</v>
      </c>
      <c r="H140" s="124"/>
      <c r="I140" s="124"/>
      <c r="J140" s="125"/>
      <c r="K140" s="153">
        <v>315120.4</v>
      </c>
      <c r="L140" s="153"/>
      <c r="M140" s="122"/>
    </row>
    <row r="141" spans="1:13" ht="12.75">
      <c r="A141" s="130">
        <v>321</v>
      </c>
      <c r="B141" s="131" t="s">
        <v>28</v>
      </c>
      <c r="C141" s="152">
        <f>G141</f>
        <v>61450</v>
      </c>
      <c r="D141" s="155"/>
      <c r="E141" s="133"/>
      <c r="F141" s="155"/>
      <c r="G141" s="156">
        <v>61450</v>
      </c>
      <c r="H141" s="124"/>
      <c r="I141" s="124"/>
      <c r="J141" s="125"/>
      <c r="K141" s="125"/>
      <c r="L141" s="125"/>
      <c r="M141" s="122"/>
    </row>
    <row r="142" spans="1:13" ht="12.75">
      <c r="A142" s="130">
        <v>322</v>
      </c>
      <c r="B142" s="131" t="s">
        <v>29</v>
      </c>
      <c r="C142" s="152">
        <f>G142</f>
        <v>5400</v>
      </c>
      <c r="D142" s="155"/>
      <c r="E142" s="133"/>
      <c r="F142" s="155"/>
      <c r="G142" s="156">
        <v>5400</v>
      </c>
      <c r="H142" s="124"/>
      <c r="I142" s="124"/>
      <c r="J142" s="125"/>
      <c r="K142" s="125"/>
      <c r="L142" s="125"/>
      <c r="M142" s="122"/>
    </row>
    <row r="143" spans="1:13" ht="12.75">
      <c r="A143" s="130">
        <v>323</v>
      </c>
      <c r="B143" s="131" t="s">
        <v>30</v>
      </c>
      <c r="C143" s="152">
        <f>G143</f>
        <v>63025</v>
      </c>
      <c r="D143" s="155"/>
      <c r="E143" s="133"/>
      <c r="F143" s="155"/>
      <c r="G143" s="156">
        <v>63025</v>
      </c>
      <c r="H143" s="124"/>
      <c r="I143" s="124"/>
      <c r="J143" s="125"/>
      <c r="K143" s="125"/>
      <c r="L143" s="125"/>
      <c r="M143" s="122"/>
    </row>
    <row r="144" spans="1:13" ht="12.75">
      <c r="A144" s="130">
        <v>329</v>
      </c>
      <c r="B144" s="131" t="s">
        <v>31</v>
      </c>
      <c r="C144" s="152">
        <f>G144</f>
        <v>59250</v>
      </c>
      <c r="D144" s="155"/>
      <c r="E144" s="133"/>
      <c r="F144" s="155"/>
      <c r="G144" s="156">
        <v>59250</v>
      </c>
      <c r="H144" s="124"/>
      <c r="I144" s="124"/>
      <c r="J144" s="125"/>
      <c r="K144" s="125"/>
      <c r="L144" s="125"/>
      <c r="M144" s="122"/>
    </row>
    <row r="145" spans="1:13" ht="12.75">
      <c r="A145" s="130">
        <v>369</v>
      </c>
      <c r="B145" s="131" t="s">
        <v>115</v>
      </c>
      <c r="C145" s="152">
        <f>G145</f>
        <v>758625</v>
      </c>
      <c r="D145" s="155"/>
      <c r="E145" s="133"/>
      <c r="F145" s="155"/>
      <c r="G145" s="156">
        <v>758625</v>
      </c>
      <c r="H145" s="124"/>
      <c r="I145" s="124"/>
      <c r="J145" s="125"/>
      <c r="K145" s="125"/>
      <c r="L145" s="125"/>
      <c r="M145" s="122"/>
    </row>
    <row r="146" spans="1:13" ht="25.5">
      <c r="A146" s="141">
        <v>4</v>
      </c>
      <c r="B146" s="142" t="s">
        <v>35</v>
      </c>
      <c r="C146" s="151">
        <f>C147</f>
        <v>229000</v>
      </c>
      <c r="D146" s="154"/>
      <c r="E146" s="132"/>
      <c r="F146" s="154"/>
      <c r="G146" s="153">
        <f>G147</f>
        <v>229000</v>
      </c>
      <c r="H146" s="124"/>
      <c r="I146" s="124"/>
      <c r="J146" s="125"/>
      <c r="K146" s="153">
        <f>K147</f>
        <v>52081.6</v>
      </c>
      <c r="L146" s="125"/>
      <c r="M146" s="122"/>
    </row>
    <row r="147" spans="1:13" ht="25.5">
      <c r="A147" s="141">
        <v>42</v>
      </c>
      <c r="B147" s="142" t="s">
        <v>36</v>
      </c>
      <c r="C147" s="151">
        <f>C148+C149</f>
        <v>229000</v>
      </c>
      <c r="D147" s="154"/>
      <c r="E147" s="132"/>
      <c r="F147" s="154"/>
      <c r="G147" s="153">
        <f>G148+G149</f>
        <v>229000</v>
      </c>
      <c r="H147" s="124"/>
      <c r="I147" s="124"/>
      <c r="J147" s="125"/>
      <c r="K147" s="153">
        <v>52081.6</v>
      </c>
      <c r="L147" s="153"/>
      <c r="M147" s="122"/>
    </row>
    <row r="148" spans="1:13" ht="12.75">
      <c r="A148" s="130">
        <v>422</v>
      </c>
      <c r="B148" s="131" t="s">
        <v>34</v>
      </c>
      <c r="C148" s="152">
        <f>G148</f>
        <v>219000</v>
      </c>
      <c r="D148" s="155"/>
      <c r="E148" s="133"/>
      <c r="F148" s="155"/>
      <c r="G148" s="156">
        <v>219000</v>
      </c>
      <c r="H148" s="124"/>
      <c r="I148" s="124"/>
      <c r="J148" s="125"/>
      <c r="K148" s="127"/>
      <c r="L148" s="125"/>
      <c r="M148" s="122"/>
    </row>
    <row r="149" spans="1:13" ht="25.5">
      <c r="A149" s="130">
        <v>424</v>
      </c>
      <c r="B149" s="131" t="s">
        <v>37</v>
      </c>
      <c r="C149" s="152">
        <f>G149</f>
        <v>10000</v>
      </c>
      <c r="D149" s="155"/>
      <c r="E149" s="133"/>
      <c r="F149" s="155"/>
      <c r="G149" s="156">
        <v>10000</v>
      </c>
      <c r="H149" s="125"/>
      <c r="I149" s="125"/>
      <c r="J149" s="125"/>
      <c r="K149" s="125"/>
      <c r="L149" s="125"/>
      <c r="M149" s="125"/>
    </row>
    <row r="150" spans="1:13" ht="12.75">
      <c r="A150" s="130"/>
      <c r="B150" s="131"/>
      <c r="C150" s="152"/>
      <c r="D150" s="155"/>
      <c r="E150" s="133"/>
      <c r="F150" s="155"/>
      <c r="G150" s="156"/>
      <c r="H150" s="125"/>
      <c r="I150" s="125"/>
      <c r="J150" s="125"/>
      <c r="K150" s="125"/>
      <c r="L150" s="125"/>
      <c r="M150" s="125"/>
    </row>
    <row r="151" spans="1:13" ht="12.75">
      <c r="A151" s="130"/>
      <c r="B151" s="131"/>
      <c r="C151" s="152"/>
      <c r="D151" s="155"/>
      <c r="E151" s="133"/>
      <c r="F151" s="155"/>
      <c r="G151" s="156"/>
      <c r="H151" s="125"/>
      <c r="I151" s="125"/>
      <c r="J151" s="125"/>
      <c r="K151" s="125"/>
      <c r="L151" s="125"/>
      <c r="M151" s="125"/>
    </row>
    <row r="152" spans="1:13" ht="12.75">
      <c r="A152" s="130"/>
      <c r="B152" s="131"/>
      <c r="C152" s="152"/>
      <c r="D152" s="155"/>
      <c r="E152" s="133"/>
      <c r="F152" s="155"/>
      <c r="G152" s="156"/>
      <c r="H152" s="125"/>
      <c r="I152" s="125"/>
      <c r="J152" s="125"/>
      <c r="K152" s="125"/>
      <c r="L152" s="125"/>
      <c r="M152" s="125"/>
    </row>
    <row r="153" spans="1:12" ht="12.75">
      <c r="A153" s="84"/>
      <c r="B153" s="115" t="s">
        <v>83</v>
      </c>
      <c r="C153" s="116"/>
      <c r="D153" s="115"/>
      <c r="E153" s="8"/>
      <c r="F153" s="110"/>
      <c r="G153" s="8"/>
      <c r="H153" s="8"/>
      <c r="I153" s="8"/>
      <c r="J153" s="117" t="s">
        <v>85</v>
      </c>
      <c r="K153" s="118"/>
      <c r="L153" s="115"/>
    </row>
    <row r="154" spans="1:12" ht="12.75">
      <c r="A154" s="84"/>
      <c r="B154" s="115" t="s">
        <v>84</v>
      </c>
      <c r="C154" s="116"/>
      <c r="D154" s="115"/>
      <c r="E154" s="8" t="s">
        <v>122</v>
      </c>
      <c r="F154" s="110"/>
      <c r="G154" s="8"/>
      <c r="H154" s="8"/>
      <c r="I154" s="8"/>
      <c r="J154" s="117" t="s">
        <v>86</v>
      </c>
      <c r="K154" s="118"/>
      <c r="L154" s="115"/>
    </row>
    <row r="155" spans="1:12" s="11" customFormat="1" ht="12.75">
      <c r="A155" s="84"/>
      <c r="B155" s="14"/>
      <c r="C155" s="110"/>
      <c r="D155" s="110"/>
      <c r="E155" s="8"/>
      <c r="F155" s="110"/>
      <c r="G155" s="8"/>
      <c r="H155" s="8"/>
      <c r="I155" s="8"/>
      <c r="J155" s="8"/>
      <c r="K155" s="8"/>
      <c r="L155" s="8"/>
    </row>
    <row r="156" spans="1:12" ht="12.75">
      <c r="A156" s="84"/>
      <c r="B156" s="14"/>
      <c r="C156" s="110"/>
      <c r="D156" s="110"/>
      <c r="E156" s="8"/>
      <c r="F156" s="110"/>
      <c r="G156" s="8"/>
      <c r="H156" s="8"/>
      <c r="I156" s="8"/>
      <c r="J156" s="8"/>
      <c r="K156" s="8"/>
      <c r="L156" s="8"/>
    </row>
    <row r="157" spans="1:12" ht="12.75">
      <c r="A157" s="84"/>
      <c r="B157" s="14"/>
      <c r="C157" s="110"/>
      <c r="D157" s="110"/>
      <c r="E157" s="8"/>
      <c r="F157" s="110"/>
      <c r="G157" s="8"/>
      <c r="H157" s="8"/>
      <c r="I157" s="8"/>
      <c r="J157" s="8"/>
      <c r="K157" s="8"/>
      <c r="L157" s="8"/>
    </row>
    <row r="158" spans="1:12" ht="12.75">
      <c r="A158" s="84"/>
      <c r="B158" s="14"/>
      <c r="C158" s="110"/>
      <c r="D158" s="110"/>
      <c r="E158" s="8"/>
      <c r="F158" s="110"/>
      <c r="G158" s="8"/>
      <c r="H158" s="8"/>
      <c r="I158" s="8"/>
      <c r="J158" s="8"/>
      <c r="K158" s="8"/>
      <c r="L158" s="8"/>
    </row>
    <row r="159" spans="1:12" ht="12.75">
      <c r="A159" s="84"/>
      <c r="B159" s="14"/>
      <c r="C159" s="110"/>
      <c r="D159" s="110"/>
      <c r="E159" s="8"/>
      <c r="F159" s="110"/>
      <c r="G159" s="8"/>
      <c r="H159" s="8"/>
      <c r="I159" s="8"/>
      <c r="J159" s="8"/>
      <c r="K159" s="8"/>
      <c r="L159" s="8"/>
    </row>
    <row r="160" spans="1:12" s="11" customFormat="1" ht="12.75">
      <c r="A160" s="84"/>
      <c r="B160" s="14"/>
      <c r="C160" s="110"/>
      <c r="D160" s="110"/>
      <c r="E160" s="8"/>
      <c r="F160" s="110"/>
      <c r="G160" s="8"/>
      <c r="H160" s="8"/>
      <c r="I160" s="8"/>
      <c r="J160" s="8"/>
      <c r="K160" s="8"/>
      <c r="L160" s="8"/>
    </row>
    <row r="161" spans="1:12" ht="12.75">
      <c r="A161" s="84"/>
      <c r="B161" s="14"/>
      <c r="C161" s="110"/>
      <c r="D161" s="110"/>
      <c r="E161" s="8"/>
      <c r="F161" s="110"/>
      <c r="G161" s="8"/>
      <c r="H161" s="8"/>
      <c r="I161" s="8"/>
      <c r="J161" s="8"/>
      <c r="K161" s="8"/>
      <c r="L161" s="8"/>
    </row>
    <row r="162" spans="1:12" s="11" customFormat="1" ht="12.75">
      <c r="A162" s="84"/>
      <c r="B162" s="14"/>
      <c r="C162" s="110"/>
      <c r="D162" s="110"/>
      <c r="E162" s="8"/>
      <c r="F162" s="110"/>
      <c r="G162" s="8"/>
      <c r="H162" s="8"/>
      <c r="I162" s="8"/>
      <c r="J162" s="8"/>
      <c r="K162" s="8"/>
      <c r="L162" s="8"/>
    </row>
    <row r="163" spans="1:2" s="11" customFormat="1" ht="12.75">
      <c r="A163" s="84"/>
      <c r="B163" s="87"/>
    </row>
    <row r="164" spans="1:12" ht="12.75">
      <c r="A164" s="83"/>
      <c r="B164" s="14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2" s="11" customFormat="1" ht="12.75">
      <c r="A165" s="84"/>
      <c r="B165" s="87"/>
    </row>
    <row r="166" spans="1:12" ht="12.75">
      <c r="A166" s="83"/>
      <c r="B166" s="14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83"/>
      <c r="B167" s="14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84"/>
      <c r="B168" s="14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84"/>
      <c r="B169" s="14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84"/>
      <c r="B170" s="14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84"/>
      <c r="B171" s="14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84"/>
      <c r="B172" s="14" t="s">
        <v>44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84"/>
      <c r="B173" s="14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84"/>
      <c r="B174" s="14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84"/>
      <c r="B175" s="14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84"/>
      <c r="B176" s="14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84"/>
      <c r="B177" s="14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84"/>
      <c r="B178" s="14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84"/>
      <c r="B179" s="14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84"/>
      <c r="B180" s="14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84"/>
      <c r="B181" s="14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84"/>
      <c r="B182" s="14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84"/>
      <c r="B183" s="14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84"/>
      <c r="B184" s="14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84"/>
      <c r="B185" s="14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84"/>
      <c r="B186" s="14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84"/>
      <c r="B187" s="14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84"/>
      <c r="B188" s="14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84"/>
      <c r="B189" s="14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84"/>
      <c r="B190" s="14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84"/>
      <c r="B191" s="14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84"/>
      <c r="B192" s="14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84"/>
      <c r="B193" s="14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84"/>
      <c r="B194" s="14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84"/>
      <c r="B195" s="14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84"/>
      <c r="B196" s="14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84"/>
      <c r="B197" s="14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84"/>
      <c r="B198" s="14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84"/>
      <c r="B199" s="14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84"/>
      <c r="B200" s="14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84"/>
      <c r="B201" s="14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84"/>
      <c r="B202" s="14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84"/>
      <c r="B203" s="14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84"/>
      <c r="B204" s="14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84"/>
      <c r="B205" s="14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84"/>
      <c r="B206" s="14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84"/>
      <c r="B207" s="14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84"/>
      <c r="B208" s="14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84"/>
      <c r="B209" s="14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84"/>
      <c r="B210" s="14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84"/>
      <c r="B211" s="14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84"/>
      <c r="B212" s="14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84"/>
      <c r="B213" s="14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84"/>
      <c r="B214" s="14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84"/>
      <c r="B215" s="14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84"/>
      <c r="B216" s="14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84"/>
      <c r="B217" s="14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84"/>
      <c r="B218" s="14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84"/>
      <c r="B219" s="14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84"/>
      <c r="B220" s="14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84"/>
      <c r="B221" s="14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84"/>
      <c r="B222" s="14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84"/>
      <c r="B223" s="14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84"/>
      <c r="B224" s="14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84"/>
      <c r="B225" s="14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84"/>
      <c r="B226" s="14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84"/>
      <c r="B227" s="14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84"/>
      <c r="B228" s="14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84"/>
      <c r="B229" s="14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84"/>
      <c r="B230" s="14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84"/>
      <c r="B231" s="14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84"/>
      <c r="B232" s="14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84"/>
      <c r="B233" s="14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84"/>
      <c r="B234" s="14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84"/>
      <c r="B235" s="14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84"/>
      <c r="B236" s="14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84"/>
      <c r="B237" s="14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84"/>
      <c r="B238" s="14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84"/>
      <c r="B239" s="14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84"/>
      <c r="B240" s="14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84"/>
      <c r="B241" s="14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84"/>
      <c r="B242" s="14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84"/>
      <c r="B243" s="14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84"/>
      <c r="B244" s="14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84"/>
      <c r="B245" s="14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84"/>
      <c r="B246" s="14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84"/>
      <c r="B247" s="14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84"/>
      <c r="B248" s="14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84"/>
      <c r="B249" s="14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84"/>
      <c r="B250" s="14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84"/>
      <c r="B251" s="14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84"/>
      <c r="B252" s="14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84"/>
      <c r="B253" s="14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84"/>
      <c r="B254" s="14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84"/>
      <c r="B255" s="14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84"/>
      <c r="B256" s="14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84"/>
      <c r="B257" s="14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84"/>
      <c r="B258" s="14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84"/>
      <c r="B259" s="14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84"/>
      <c r="B260" s="14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84"/>
      <c r="B261" s="14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84"/>
      <c r="B262" s="14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84"/>
      <c r="B263" s="14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84"/>
      <c r="B264" s="14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84"/>
      <c r="B265" s="14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84"/>
      <c r="B266" s="14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84"/>
      <c r="B267" s="14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84"/>
      <c r="B268" s="14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84"/>
      <c r="B269" s="14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84"/>
      <c r="B270" s="14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84"/>
      <c r="B271" s="14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84"/>
      <c r="B272" s="14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84"/>
      <c r="B273" s="14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84"/>
      <c r="B274" s="14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84"/>
      <c r="B275" s="14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84"/>
      <c r="B276" s="14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84"/>
      <c r="B277" s="14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84"/>
      <c r="B278" s="14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84"/>
      <c r="B279" s="14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84"/>
      <c r="B280" s="14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84"/>
      <c r="B281" s="14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84"/>
      <c r="B282" s="14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84"/>
      <c r="B283" s="14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84"/>
      <c r="B284" s="14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84"/>
      <c r="B285" s="14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84"/>
      <c r="B286" s="14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84"/>
      <c r="B287" s="14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84"/>
      <c r="B288" s="14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84"/>
      <c r="B289" s="14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84"/>
      <c r="B290" s="14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84"/>
      <c r="B291" s="14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84"/>
      <c r="B292" s="14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84"/>
      <c r="B293" s="14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84"/>
      <c r="B294" s="14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84"/>
      <c r="B295" s="14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84"/>
      <c r="B296" s="14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84"/>
      <c r="B297" s="14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84"/>
      <c r="B298" s="14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84"/>
      <c r="B299" s="14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84"/>
      <c r="B300" s="14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84"/>
      <c r="B301" s="14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84"/>
      <c r="B302" s="14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84"/>
      <c r="B303" s="14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84"/>
      <c r="B304" s="14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84"/>
      <c r="B305" s="14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84"/>
      <c r="B306" s="14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84"/>
      <c r="B307" s="14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84"/>
      <c r="B308" s="14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84"/>
      <c r="B309" s="14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84"/>
      <c r="B310" s="14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84"/>
      <c r="B311" s="14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84"/>
      <c r="B312" s="14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84"/>
      <c r="B313" s="14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84"/>
      <c r="B314" s="14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84"/>
      <c r="B315" s="14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84"/>
      <c r="B316" s="14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84"/>
      <c r="B317" s="14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84"/>
      <c r="B318" s="14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84"/>
      <c r="B319" s="14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84"/>
      <c r="B320" s="14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84"/>
      <c r="B321" s="14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84"/>
      <c r="B322" s="14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84"/>
      <c r="B323" s="14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84"/>
      <c r="B324" s="14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84"/>
      <c r="B325" s="14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84"/>
      <c r="B326" s="14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84"/>
      <c r="B327" s="14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84"/>
      <c r="B328" s="14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84"/>
      <c r="B329" s="14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84"/>
      <c r="B330" s="14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84"/>
      <c r="B331" s="14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84"/>
      <c r="B332" s="14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84"/>
      <c r="B333" s="14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84"/>
      <c r="B334" s="14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84"/>
      <c r="B335" s="14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84"/>
      <c r="B336" s="14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84"/>
      <c r="B337" s="14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84"/>
      <c r="B338" s="14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84"/>
      <c r="B339" s="14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84"/>
      <c r="B340" s="14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84"/>
      <c r="B341" s="14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84"/>
      <c r="B342" s="14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84"/>
      <c r="B343" s="14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84"/>
      <c r="B344" s="14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84"/>
      <c r="B345" s="14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84"/>
      <c r="B346" s="14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84"/>
      <c r="B347" s="14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84"/>
      <c r="B348" s="14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84"/>
      <c r="B349" s="14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84"/>
      <c r="B350" s="14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84"/>
      <c r="B351" s="14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84"/>
      <c r="B352" s="14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84"/>
      <c r="B353" s="14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84"/>
      <c r="B354" s="14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84"/>
      <c r="B355" s="14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84"/>
      <c r="B356" s="14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84"/>
      <c r="B357" s="14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84"/>
      <c r="B358" s="14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84"/>
      <c r="B359" s="14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84"/>
      <c r="B360" s="14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84"/>
      <c r="B361" s="14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84"/>
      <c r="B362" s="14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84"/>
      <c r="B363" s="14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84"/>
      <c r="B364" s="14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84"/>
      <c r="B365" s="14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84"/>
      <c r="B366" s="14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84"/>
      <c r="B367" s="14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84"/>
      <c r="B368" s="14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84"/>
      <c r="B369" s="14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84"/>
      <c r="B370" s="14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84"/>
      <c r="B371" s="14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84"/>
      <c r="B372" s="14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84"/>
      <c r="B373" s="14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84"/>
      <c r="B374" s="14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84"/>
      <c r="B375" s="14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84"/>
      <c r="B376" s="14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84"/>
      <c r="B377" s="14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84"/>
      <c r="B378" s="14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84"/>
      <c r="B379" s="14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84"/>
      <c r="B380" s="14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84"/>
      <c r="B381" s="14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84"/>
      <c r="B382" s="14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84"/>
      <c r="B383" s="14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84"/>
      <c r="B384" s="14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84"/>
      <c r="B385" s="14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84"/>
      <c r="B386" s="14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84"/>
      <c r="B387" s="14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84"/>
      <c r="B388" s="14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84"/>
      <c r="B389" s="14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84"/>
      <c r="B390" s="14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84"/>
      <c r="B391" s="14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84"/>
      <c r="B392" s="14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84"/>
      <c r="B393" s="14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84"/>
      <c r="B394" s="14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84"/>
      <c r="B395" s="14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84"/>
      <c r="B396" s="14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84"/>
      <c r="B397" s="14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84"/>
      <c r="B398" s="14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84"/>
      <c r="B399" s="14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84"/>
      <c r="B400" s="14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84"/>
      <c r="B401" s="14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84"/>
      <c r="B402" s="14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84"/>
      <c r="B403" s="14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84"/>
      <c r="B404" s="14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84"/>
      <c r="B405" s="14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84"/>
      <c r="B406" s="14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84"/>
      <c r="B407" s="14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84"/>
      <c r="B408" s="14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84"/>
      <c r="B409" s="14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84"/>
      <c r="B410" s="14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84"/>
      <c r="B411" s="14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84"/>
      <c r="B412" s="14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84"/>
      <c r="B413" s="14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84"/>
      <c r="B414" s="14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84"/>
      <c r="B415" s="14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84"/>
      <c r="B416" s="14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84"/>
      <c r="B417" s="14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.75">
      <c r="A418" s="84"/>
      <c r="B418" s="14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.75">
      <c r="A419" s="84"/>
      <c r="B419" s="14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.75">
      <c r="A420" s="84"/>
      <c r="B420" s="14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.75">
      <c r="A421" s="84"/>
      <c r="B421" s="14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.75">
      <c r="A422" s="84"/>
      <c r="B422" s="14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.75">
      <c r="A423" s="84"/>
      <c r="B423" s="14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.75">
      <c r="A424" s="84"/>
      <c r="B424" s="14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.75">
      <c r="A425" s="84"/>
      <c r="B425" s="14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.75">
      <c r="A426" s="84"/>
      <c r="B426" s="14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.75">
      <c r="A427" s="84"/>
      <c r="B427" s="14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.75">
      <c r="A428" s="84"/>
      <c r="B428" s="14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.75">
      <c r="A429" s="84"/>
      <c r="B429" s="14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.75">
      <c r="A430" s="84"/>
      <c r="B430" s="14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.75">
      <c r="A431" s="84"/>
      <c r="B431" s="14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.75">
      <c r="A432" s="84"/>
      <c r="B432" s="14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.75">
      <c r="A433" s="84"/>
      <c r="B433" s="14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.75">
      <c r="A434" s="84"/>
      <c r="B434" s="14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.75">
      <c r="A435" s="84"/>
      <c r="B435" s="14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.75">
      <c r="A436" s="84"/>
      <c r="B436" s="14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.75">
      <c r="A437" s="84"/>
      <c r="B437" s="14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.75">
      <c r="A438" s="84"/>
      <c r="B438" s="14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.75">
      <c r="A439" s="84"/>
      <c r="B439" s="14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.75">
      <c r="A440" s="84"/>
      <c r="B440" s="14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.75">
      <c r="A441" s="84"/>
      <c r="B441" s="14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.75">
      <c r="A442" s="84"/>
      <c r="B442" s="14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.75">
      <c r="A443" s="84"/>
      <c r="B443" s="14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.75">
      <c r="A444" s="84"/>
      <c r="B444" s="14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.75">
      <c r="A445" s="84"/>
      <c r="B445" s="14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.75">
      <c r="A446" s="84"/>
      <c r="B446" s="14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.75">
      <c r="A447" s="84"/>
      <c r="B447" s="14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.75">
      <c r="A448" s="84"/>
      <c r="B448" s="14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.75">
      <c r="A449" s="84"/>
      <c r="B449" s="14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.75">
      <c r="A450" s="84"/>
      <c r="B450" s="14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.75">
      <c r="A451" s="84"/>
      <c r="B451" s="14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.75">
      <c r="A452" s="84"/>
      <c r="B452" s="14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.75">
      <c r="A453" s="84"/>
      <c r="B453" s="14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.75">
      <c r="A454" s="84"/>
      <c r="B454" s="14"/>
      <c r="C454" s="8"/>
      <c r="D454" s="8"/>
      <c r="E454" s="8"/>
      <c r="F454" s="8"/>
      <c r="G454" s="8"/>
      <c r="H454" s="8"/>
      <c r="I454" s="8"/>
      <c r="J454" s="8"/>
      <c r="K454" s="8"/>
      <c r="L454" s="8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Biljana</cp:lastModifiedBy>
  <cp:lastPrinted>2019-10-30T07:40:49Z</cp:lastPrinted>
  <dcterms:created xsi:type="dcterms:W3CDTF">2013-09-11T11:00:21Z</dcterms:created>
  <dcterms:modified xsi:type="dcterms:W3CDTF">2019-12-19T13:12:57Z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