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<sst xmlns="http://schemas.openxmlformats.org/spreadsheetml/2006/main" count="246" uniqueCount="141">
  <si>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</si>
  <si>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</si>
  <si>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</si>
  <si>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</si>
  <si>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</si>
  <si>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</si>
  <si>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</si>
  <si>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</si>
  <si>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</si>
  <si>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</si>
  <si>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</si>
  <si>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</si>
  <si>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</si>
  <si>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</si>
  <si>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</si>
  <si>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</si>
  <si>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</si>
  <si>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</si>
  <si>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</si>
  <si>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</si>
  <si>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</si>
  <si>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</si>
  <si>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</si>
  <si>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</si>
  <si>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</si>
  <si>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</si>
  <si>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</si>
  <si>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</si>
  <si>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</si>
  <si>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</si>
  <si>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</si>
  <si>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</si>
  <si>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</si>
  <si>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</si>
  <si>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</si>
  <si>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</si>
  <si>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</si>
  <si>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</si>
  <si>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</si>
  <si>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</si>
  <si>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</si>
  <si>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</si>
  <si>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</si>
  <si>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</si>
  <si>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</si>
  <si>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</si>
  <si>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</si>
  <si>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</si>
  <si>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</si>
  <si>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</si>
  <si>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</si>
  <si>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</si>
  <si>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</si>
  <si>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POSTROJENJA I OPREMA</t>
  </si>
  <si>
    <t>19.1.</t>
  </si>
  <si>
    <t>20.1.</t>
  </si>
  <si>
    <t>Knjige</t>
  </si>
  <si>
    <t>RASHODI ZA MATERIJAL I ENERGIJU</t>
  </si>
  <si>
    <t>RASHODI ZA USLUGE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</si>
  <si>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</si>
  <si>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</si>
  <si>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</si>
  <si>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</si>
  <si>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</si>
  <si>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</si>
  <si>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</si>
  <si>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</si>
  <si>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</si>
  <si>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</si>
  <si>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</si>
  <si>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</si>
  <si>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</si>
  <si>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</si>
  <si>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</si>
  <si>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</si>
  <si>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</si>
  <si>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</si>
  <si>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</si>
  <si>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</si>
  <si>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</si>
  <si>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</si>
  <si>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</si>
  <si>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</si>
  <si>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</si>
  <si>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</si>
  <si>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</si>
  <si>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</si>
  <si>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</si>
  <si>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 xml:space="preserve">Uredski materijal  </t>
  </si>
  <si>
    <t>Pedagoška dokumentacija</t>
  </si>
  <si>
    <t>Sredstva za održavanje čistoće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</si>
  <si>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</si>
  <si>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</si>
  <si>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</si>
  <si>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</si>
  <si>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</si>
  <si>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</si>
  <si>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</si>
  <si>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</si>
  <si>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</si>
  <si>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</si>
  <si>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</si>
  <si>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</si>
  <si>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</si>
  <si>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</si>
  <si>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</si>
  <si>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</si>
  <si>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</si>
  <si>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</si>
  <si>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</si>
  <si>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</si>
  <si>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</si>
  <si>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</si>
  <si>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</si>
  <si>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platnog prometa</t>
  </si>
  <si>
    <t>14.2.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</si>
  <si>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</si>
  <si>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</si>
  <si>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</si>
  <si>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</si>
  <si>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</si>
  <si>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</si>
  <si>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10.4.</t>
  </si>
  <si>
    <t>10.5.</t>
  </si>
  <si>
    <t>Deratizacija i dezinsekcija</t>
  </si>
  <si>
    <t>Dimnjačarske i ekološke usluge</t>
  </si>
  <si>
    <t>Jednostavna nabava</t>
  </si>
  <si>
    <t>Oprema</t>
  </si>
  <si>
    <t>UKUPNI RASHODI</t>
  </si>
  <si>
    <t>17.1.</t>
  </si>
  <si>
    <t>19.2.</t>
  </si>
  <si>
    <t>19.3.</t>
  </si>
  <si>
    <r>
      <t xml:space="preserve">U </t>
    </r>
    <r>
      <rPr>
        <sz val="10"/>
        <color indexed="10"/>
        <rFont val="Arial"/>
        <family val="2"/>
      </rPr>
      <t>2022.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</si>
  <si>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2022.</t>
    </r>
    <r>
      <rPr>
        <sz val="10"/>
        <rFont val="Arial"/>
        <family val="2"/>
      </rPr>
      <t xml:space="preserve"> godinu</t>
    </r>
  </si>
  <si>
    <t>2022.</t>
  </si>
  <si>
    <r>
      <t xml:space="preserve">1. rebalans PLANA NABAVE OSNOVNE ŠKOLE JOSIPA KOZARCA SLATINA ZA </t>
    </r>
    <r>
      <rPr>
        <b/>
        <sz val="12"/>
        <color indexed="10"/>
        <rFont val="Arial"/>
        <family val="2"/>
      </rPr>
      <t>2022.</t>
    </r>
    <r>
      <rPr>
        <b/>
        <sz val="12"/>
        <rFont val="Arial"/>
        <family val="2"/>
      </rPr>
      <t xml:space="preserve"> GODINU.</t>
    </r>
  </si>
  <si>
    <t>Ostali materijal za potrebe redovnog poslovanja</t>
  </si>
  <si>
    <t>Uredski namještaj</t>
  </si>
  <si>
    <t>Glazbeni instrumenti i oprema</t>
  </si>
  <si>
    <r>
      <t xml:space="preserve">Ovaj Plan nabave stupa na snagu sa  </t>
    </r>
    <r>
      <rPr>
        <sz val="9"/>
        <color indexed="10"/>
        <rFont val="Arial"/>
        <family val="2"/>
      </rPr>
      <t>28. prosincem 2022.</t>
    </r>
    <r>
      <rPr>
        <sz val="9"/>
        <rFont val="Arial"/>
        <family val="2"/>
      </rPr>
      <t xml:space="preserve"> i objavljuje se na intrnetskoj stranici Škole u roku od 8 dana od dana donošenja. </t>
    </r>
  </si>
  <si>
    <r>
      <t>Osnovne škole Josipa Kozarca, na</t>
    </r>
    <r>
      <rPr>
        <sz val="10"/>
        <color indexed="10"/>
        <rFont val="Arial"/>
        <family val="2"/>
      </rPr>
      <t xml:space="preserve"> 12.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28</t>
    </r>
    <r>
      <rPr>
        <sz val="10"/>
        <color indexed="10"/>
        <rFont val="Arial"/>
        <family val="2"/>
      </rPr>
      <t>.</t>
    </r>
    <r>
      <rPr>
        <sz val="10"/>
        <color indexed="10"/>
        <rFont val="Arial"/>
        <family val="2"/>
      </rPr>
      <t xml:space="preserve"> prosinca 2022</t>
    </r>
    <r>
      <rPr>
        <sz val="10"/>
        <rFont val="Arial"/>
        <family val="0"/>
      </rPr>
      <t>. donosi: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</si>
</sst>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" fontId="55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7"/>
  <sheetViews>
    <sheetView tabSelected="1" zoomScaleSheetLayoutView="100" zoomScalePageLayoutView="0" workbookViewId="0" topLeftCell="A47">
      <selection activeCell="O66" sqref="O66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57" t="s">
        <v>118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8" t="s">
        <v>140</v>
      </c>
      <c r="B2" s="59"/>
      <c r="C2" s="59"/>
      <c r="D2" s="59"/>
      <c r="E2" s="59"/>
      <c r="F2" s="59"/>
      <c r="G2" s="59"/>
      <c r="H2" s="59"/>
      <c r="I2" s="59"/>
    </row>
    <row r="3" ht="9" customHeight="1"/>
    <row r="4" spans="1:9" ht="15.75">
      <c r="A4" s="60" t="s">
        <v>135</v>
      </c>
      <c r="B4" s="60"/>
      <c r="C4" s="60"/>
      <c r="D4" s="60"/>
      <c r="E4" s="60"/>
      <c r="F4" s="60"/>
      <c r="G4" s="60"/>
      <c r="H4" s="60"/>
      <c r="I4" s="60"/>
    </row>
    <row r="5" spans="1:9" ht="12.75">
      <c r="A5" s="55" t="s">
        <v>38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8" t="s">
        <v>132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12" s="2" customFormat="1" ht="38.25">
      <c r="A8" s="3" t="s">
        <v>1</v>
      </c>
      <c r="B8" s="3" t="s">
        <v>2</v>
      </c>
      <c r="C8" s="19" t="s">
        <v>133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8" customFormat="1" ht="12.75">
      <c r="A9" s="21"/>
      <c r="B9" s="21"/>
      <c r="C9" s="21"/>
      <c r="D9" s="21" t="s">
        <v>128</v>
      </c>
      <c r="E9" s="22"/>
      <c r="F9" s="23"/>
      <c r="G9" s="22"/>
      <c r="H9" s="23">
        <f>SUM(H12+H18+H28+H33+H34+H35+H37+H42+H46+H47+H53+H56+H57+H58+H62+H63+H64+H68+H72+H77)</f>
        <v>1564656.55</v>
      </c>
      <c r="I9" s="21"/>
    </row>
    <row r="10" spans="1:9" s="18" customFormat="1" ht="12.75">
      <c r="A10" s="21"/>
      <c r="B10" s="21">
        <v>32</v>
      </c>
      <c r="C10" s="21"/>
      <c r="D10" s="21" t="s">
        <v>9</v>
      </c>
      <c r="E10" s="22"/>
      <c r="F10" s="23"/>
      <c r="G10" s="22"/>
      <c r="H10" s="23"/>
      <c r="I10" s="21"/>
    </row>
    <row r="11" spans="1:9" s="18" customFormat="1" ht="12.75">
      <c r="A11" s="21"/>
      <c r="B11" s="21">
        <v>322</v>
      </c>
      <c r="C11" s="21"/>
      <c r="D11" s="21" t="s">
        <v>57</v>
      </c>
      <c r="E11" s="22"/>
      <c r="F11" s="23"/>
      <c r="G11" s="22"/>
      <c r="H11" s="23"/>
      <c r="I11" s="21"/>
    </row>
    <row r="12" spans="1:9" s="29" customFormat="1" ht="23.25" customHeight="1">
      <c r="A12" s="33">
        <v>1</v>
      </c>
      <c r="B12" s="33">
        <v>3221</v>
      </c>
      <c r="C12" s="34">
        <f>SUM(H12)</f>
        <v>68858.87000000001</v>
      </c>
      <c r="D12" s="33" t="s">
        <v>10</v>
      </c>
      <c r="E12" s="33"/>
      <c r="F12" s="34">
        <f>SUM(F13:F17)</f>
        <v>55087.096</v>
      </c>
      <c r="G12" s="35"/>
      <c r="H12" s="34">
        <f>SUM(H13:H17)</f>
        <v>68858.87000000001</v>
      </c>
      <c r="I12" s="35" t="s">
        <v>134</v>
      </c>
    </row>
    <row r="13" spans="1:9" ht="12.75" outlineLevel="2">
      <c r="A13" s="30" t="s">
        <v>63</v>
      </c>
      <c r="B13" s="30">
        <v>32211</v>
      </c>
      <c r="C13" s="30"/>
      <c r="D13" s="30" t="s">
        <v>88</v>
      </c>
      <c r="E13" s="46" t="s">
        <v>126</v>
      </c>
      <c r="F13" s="31">
        <f>H13-(H13*20%)</f>
        <v>5789</v>
      </c>
      <c r="G13" s="36" t="s">
        <v>44</v>
      </c>
      <c r="H13" s="31">
        <v>7236.25</v>
      </c>
      <c r="I13" s="36"/>
    </row>
    <row r="14" spans="1:9" ht="12.75" outlineLevel="2">
      <c r="A14" s="30" t="s">
        <v>64</v>
      </c>
      <c r="B14" s="30">
        <v>32211</v>
      </c>
      <c r="C14" s="30"/>
      <c r="D14" s="30" t="s">
        <v>89</v>
      </c>
      <c r="E14" s="46" t="s">
        <v>126</v>
      </c>
      <c r="F14" s="31">
        <f>H14-(H14*20%)</f>
        <v>1788.5040000000001</v>
      </c>
      <c r="G14" s="36" t="s">
        <v>12</v>
      </c>
      <c r="H14" s="31">
        <v>2235.63</v>
      </c>
      <c r="I14" s="36"/>
    </row>
    <row r="15" spans="1:9" s="16" customFormat="1" ht="12.75" outlineLevel="1">
      <c r="A15" s="30" t="s">
        <v>65</v>
      </c>
      <c r="B15" s="30">
        <v>32212</v>
      </c>
      <c r="C15" s="31"/>
      <c r="D15" s="30" t="s">
        <v>41</v>
      </c>
      <c r="E15" s="46" t="s">
        <v>126</v>
      </c>
      <c r="F15" s="31">
        <f>H15-(H15*20%)</f>
        <v>2767.6639999999998</v>
      </c>
      <c r="G15" s="36" t="s">
        <v>12</v>
      </c>
      <c r="H15" s="31">
        <v>3459.58</v>
      </c>
      <c r="I15" s="36"/>
    </row>
    <row r="16" spans="1:9" ht="12.75" outlineLevel="2">
      <c r="A16" s="30" t="s">
        <v>66</v>
      </c>
      <c r="B16" s="30">
        <v>32214</v>
      </c>
      <c r="C16" s="30"/>
      <c r="D16" s="30" t="s">
        <v>90</v>
      </c>
      <c r="E16" s="46" t="s">
        <v>126</v>
      </c>
      <c r="F16" s="31">
        <f>H16-(H16*20%)</f>
        <v>44198.728</v>
      </c>
      <c r="G16" s="36" t="s">
        <v>44</v>
      </c>
      <c r="H16" s="31">
        <v>55248.41</v>
      </c>
      <c r="I16" s="36"/>
    </row>
    <row r="17" spans="1:9" ht="12.75" outlineLevel="1">
      <c r="A17" s="30" t="s">
        <v>67</v>
      </c>
      <c r="B17" s="30">
        <v>32219</v>
      </c>
      <c r="C17" s="30"/>
      <c r="D17" s="30" t="s">
        <v>136</v>
      </c>
      <c r="E17" s="46" t="s">
        <v>126</v>
      </c>
      <c r="F17" s="31">
        <f>H17-(H17*20%)</f>
        <v>543.2</v>
      </c>
      <c r="G17" s="36" t="s">
        <v>44</v>
      </c>
      <c r="H17" s="31">
        <v>679</v>
      </c>
      <c r="I17" s="36"/>
    </row>
    <row r="18" spans="1:9" s="26" customFormat="1" ht="15">
      <c r="A18" s="37">
        <v>2</v>
      </c>
      <c r="B18" s="37">
        <v>3222</v>
      </c>
      <c r="C18" s="38">
        <f>SUM(H18)</f>
        <v>353812.08999999997</v>
      </c>
      <c r="D18" s="37" t="s">
        <v>13</v>
      </c>
      <c r="E18" s="39"/>
      <c r="F18" s="38">
        <f>SUM(F19:F27)</f>
        <v>283049.672</v>
      </c>
      <c r="G18" s="40" t="s">
        <v>17</v>
      </c>
      <c r="H18" s="38">
        <f>SUM(H19:H27)</f>
        <v>353812.08999999997</v>
      </c>
      <c r="I18" s="35" t="s">
        <v>134</v>
      </c>
    </row>
    <row r="19" spans="1:9" ht="12.75" outlineLevel="1">
      <c r="A19" s="30" t="s">
        <v>68</v>
      </c>
      <c r="B19" s="30">
        <v>32224</v>
      </c>
      <c r="C19" s="30"/>
      <c r="D19" s="30" t="s">
        <v>91</v>
      </c>
      <c r="E19" s="46" t="s">
        <v>126</v>
      </c>
      <c r="F19" s="31">
        <f>H19-(H19*20%)</f>
        <v>32000</v>
      </c>
      <c r="G19" s="32" t="s">
        <v>19</v>
      </c>
      <c r="H19" s="31">
        <v>40000</v>
      </c>
      <c r="I19" s="49"/>
    </row>
    <row r="20" spans="1:9" ht="12.75" outlineLevel="1">
      <c r="A20" s="30" t="s">
        <v>69</v>
      </c>
      <c r="B20" s="30">
        <v>32224</v>
      </c>
      <c r="C20" s="30"/>
      <c r="D20" s="30" t="s">
        <v>92</v>
      </c>
      <c r="E20" s="46" t="s">
        <v>126</v>
      </c>
      <c r="F20" s="31">
        <f aca="true" t="shared" si="0" ref="F20:F27">H20-(H20*20%)</f>
        <v>15200</v>
      </c>
      <c r="G20" s="32" t="s">
        <v>19</v>
      </c>
      <c r="H20" s="54">
        <v>19000</v>
      </c>
      <c r="I20" s="36"/>
    </row>
    <row r="21" spans="1:9" ht="12.75" outlineLevel="1">
      <c r="A21" s="30" t="s">
        <v>70</v>
      </c>
      <c r="B21" s="30">
        <v>32224</v>
      </c>
      <c r="C21" s="30"/>
      <c r="D21" s="30" t="s">
        <v>93</v>
      </c>
      <c r="E21" s="46" t="s">
        <v>126</v>
      </c>
      <c r="F21" s="31">
        <f t="shared" si="0"/>
        <v>15200</v>
      </c>
      <c r="G21" s="32" t="s">
        <v>19</v>
      </c>
      <c r="H21" s="54">
        <v>19000</v>
      </c>
      <c r="I21" s="36"/>
    </row>
    <row r="22" spans="1:9" ht="12.75" outlineLevel="1">
      <c r="A22" s="30" t="s">
        <v>71</v>
      </c>
      <c r="B22" s="30">
        <v>32224</v>
      </c>
      <c r="C22" s="30"/>
      <c r="D22" s="30" t="s">
        <v>94</v>
      </c>
      <c r="E22" s="46" t="s">
        <v>126</v>
      </c>
      <c r="F22" s="31">
        <f t="shared" si="0"/>
        <v>96000</v>
      </c>
      <c r="G22" s="32" t="s">
        <v>19</v>
      </c>
      <c r="H22" s="31">
        <v>120000</v>
      </c>
      <c r="I22" s="36"/>
    </row>
    <row r="23" spans="1:9" ht="12.75" outlineLevel="1">
      <c r="A23" s="30" t="s">
        <v>72</v>
      </c>
      <c r="B23" s="30">
        <v>32224</v>
      </c>
      <c r="C23" s="30"/>
      <c r="D23" s="30" t="s">
        <v>95</v>
      </c>
      <c r="E23" s="46" t="s">
        <v>126</v>
      </c>
      <c r="F23" s="31">
        <f t="shared" si="0"/>
        <v>12000</v>
      </c>
      <c r="G23" s="32" t="s">
        <v>19</v>
      </c>
      <c r="H23" s="54">
        <v>15000</v>
      </c>
      <c r="I23" s="36"/>
    </row>
    <row r="24" spans="1:9" ht="12.75" outlineLevel="1">
      <c r="A24" s="30" t="s">
        <v>73</v>
      </c>
      <c r="B24" s="30">
        <v>32224</v>
      </c>
      <c r="C24" s="30"/>
      <c r="D24" s="30" t="s">
        <v>96</v>
      </c>
      <c r="E24" s="46" t="s">
        <v>126</v>
      </c>
      <c r="F24" s="31">
        <f t="shared" si="0"/>
        <v>15200</v>
      </c>
      <c r="G24" s="32" t="s">
        <v>19</v>
      </c>
      <c r="H24" s="54">
        <v>19000</v>
      </c>
      <c r="I24" s="36"/>
    </row>
    <row r="25" spans="1:9" ht="12.75" outlineLevel="1">
      <c r="A25" s="30" t="s">
        <v>74</v>
      </c>
      <c r="B25" s="30">
        <v>32224</v>
      </c>
      <c r="C25" s="30"/>
      <c r="D25" s="30" t="s">
        <v>97</v>
      </c>
      <c r="E25" s="46" t="s">
        <v>126</v>
      </c>
      <c r="F25" s="31">
        <f t="shared" si="0"/>
        <v>6896</v>
      </c>
      <c r="G25" s="32" t="s">
        <v>19</v>
      </c>
      <c r="H25" s="54">
        <v>8620</v>
      </c>
      <c r="I25" s="36"/>
    </row>
    <row r="26" spans="1:9" ht="12.75" outlineLevel="1">
      <c r="A26" s="30" t="s">
        <v>75</v>
      </c>
      <c r="B26" s="30">
        <v>32224</v>
      </c>
      <c r="C26" s="30"/>
      <c r="D26" s="30" t="s">
        <v>98</v>
      </c>
      <c r="E26" s="46" t="s">
        <v>126</v>
      </c>
      <c r="F26" s="31">
        <f t="shared" si="0"/>
        <v>28800</v>
      </c>
      <c r="G26" s="32" t="s">
        <v>19</v>
      </c>
      <c r="H26" s="54">
        <v>36000</v>
      </c>
      <c r="I26" s="36"/>
    </row>
    <row r="27" spans="1:10" ht="12.75" outlineLevel="1">
      <c r="A27" s="30" t="s">
        <v>76</v>
      </c>
      <c r="B27" s="30">
        <v>32224</v>
      </c>
      <c r="C27" s="30"/>
      <c r="D27" s="30" t="s">
        <v>99</v>
      </c>
      <c r="E27" s="46" t="s">
        <v>126</v>
      </c>
      <c r="F27" s="31">
        <f t="shared" si="0"/>
        <v>61753.672</v>
      </c>
      <c r="G27" s="32" t="s">
        <v>19</v>
      </c>
      <c r="H27" s="31">
        <v>77192.09</v>
      </c>
      <c r="I27" s="36"/>
      <c r="J27" t="s">
        <v>52</v>
      </c>
    </row>
    <row r="28" spans="1:9" s="26" customFormat="1" ht="15">
      <c r="A28" s="37">
        <v>3</v>
      </c>
      <c r="B28" s="37">
        <v>3223</v>
      </c>
      <c r="C28" s="38">
        <f>SUM(H28)</f>
        <v>637260.5599999999</v>
      </c>
      <c r="D28" s="37" t="s">
        <v>16</v>
      </c>
      <c r="E28" s="37"/>
      <c r="F28" s="38">
        <f>SUM(F29:F32)</f>
        <v>509808.4479999999</v>
      </c>
      <c r="G28" s="41"/>
      <c r="H28" s="38">
        <f>SUM(H29:H32)</f>
        <v>637260.5599999999</v>
      </c>
      <c r="I28" s="35" t="s">
        <v>134</v>
      </c>
    </row>
    <row r="29" spans="1:9" ht="12.75" outlineLevel="1">
      <c r="A29" s="30" t="s">
        <v>48</v>
      </c>
      <c r="B29" s="30">
        <v>32231</v>
      </c>
      <c r="C29" s="31"/>
      <c r="D29" s="30" t="s">
        <v>121</v>
      </c>
      <c r="E29" s="46" t="s">
        <v>126</v>
      </c>
      <c r="F29" s="31">
        <f aca="true" t="shared" si="1" ref="F29:F37">H29-(H29*20%)</f>
        <v>59659.496</v>
      </c>
      <c r="G29" s="36" t="s">
        <v>11</v>
      </c>
      <c r="H29" s="31">
        <v>74574.37</v>
      </c>
      <c r="I29" s="36"/>
    </row>
    <row r="30" spans="1:9" ht="12.75" outlineLevel="1">
      <c r="A30" s="30" t="s">
        <v>20</v>
      </c>
      <c r="B30" s="30">
        <v>32233</v>
      </c>
      <c r="C30" s="31"/>
      <c r="D30" s="30" t="s">
        <v>100</v>
      </c>
      <c r="E30" s="46" t="s">
        <v>126</v>
      </c>
      <c r="F30" s="31">
        <f t="shared" si="1"/>
        <v>430708.95199999993</v>
      </c>
      <c r="G30" s="36" t="s">
        <v>11</v>
      </c>
      <c r="H30" s="31">
        <v>538386.19</v>
      </c>
      <c r="I30" s="36"/>
    </row>
    <row r="31" spans="1:9" ht="12.75" outlineLevel="1">
      <c r="A31" s="30" t="s">
        <v>21</v>
      </c>
      <c r="B31" s="30">
        <v>32233</v>
      </c>
      <c r="C31" s="31"/>
      <c r="D31" s="30" t="s">
        <v>101</v>
      </c>
      <c r="E31" s="46" t="s">
        <v>126</v>
      </c>
      <c r="F31" s="31">
        <f t="shared" si="1"/>
        <v>16000</v>
      </c>
      <c r="G31" s="36" t="s">
        <v>43</v>
      </c>
      <c r="H31" s="31">
        <v>20000</v>
      </c>
      <c r="I31" s="36"/>
    </row>
    <row r="32" spans="1:9" ht="12.75" outlineLevel="1">
      <c r="A32" s="50" t="s">
        <v>49</v>
      </c>
      <c r="B32" s="30">
        <v>32234</v>
      </c>
      <c r="C32" s="31"/>
      <c r="D32" s="30" t="s">
        <v>102</v>
      </c>
      <c r="E32" s="46" t="s">
        <v>126</v>
      </c>
      <c r="F32" s="31">
        <f t="shared" si="1"/>
        <v>3440</v>
      </c>
      <c r="G32" s="36" t="s">
        <v>12</v>
      </c>
      <c r="H32" s="31">
        <v>4300</v>
      </c>
      <c r="I32" s="36"/>
    </row>
    <row r="33" spans="1:9" s="26" customFormat="1" ht="15">
      <c r="A33" s="37">
        <v>4</v>
      </c>
      <c r="B33" s="37">
        <v>3224</v>
      </c>
      <c r="C33" s="38">
        <f>SUM(H33)</f>
        <v>12000</v>
      </c>
      <c r="D33" s="37" t="s">
        <v>18</v>
      </c>
      <c r="E33" s="47" t="s">
        <v>126</v>
      </c>
      <c r="F33" s="38">
        <f t="shared" si="1"/>
        <v>9600</v>
      </c>
      <c r="G33" s="40" t="s">
        <v>19</v>
      </c>
      <c r="H33" s="38">
        <v>12000</v>
      </c>
      <c r="I33" s="35" t="s">
        <v>134</v>
      </c>
    </row>
    <row r="34" spans="1:9" s="26" customFormat="1" ht="15">
      <c r="A34" s="37">
        <v>5</v>
      </c>
      <c r="B34" s="37">
        <v>3225</v>
      </c>
      <c r="C34" s="38">
        <f>SUM(H34)</f>
        <v>13221.9</v>
      </c>
      <c r="D34" s="37" t="s">
        <v>14</v>
      </c>
      <c r="E34" s="47" t="s">
        <v>126</v>
      </c>
      <c r="F34" s="38">
        <f t="shared" si="1"/>
        <v>10577.52</v>
      </c>
      <c r="G34" s="40" t="s">
        <v>19</v>
      </c>
      <c r="H34" s="38">
        <v>13221.9</v>
      </c>
      <c r="I34" s="35" t="s">
        <v>134</v>
      </c>
    </row>
    <row r="35" spans="1:9" s="26" customFormat="1" ht="15">
      <c r="A35" s="37">
        <v>6</v>
      </c>
      <c r="B35" s="37">
        <v>3227</v>
      </c>
      <c r="C35" s="38">
        <f>SUM(H35)</f>
        <v>403</v>
      </c>
      <c r="D35" s="37" t="s">
        <v>15</v>
      </c>
      <c r="E35" s="47" t="s">
        <v>126</v>
      </c>
      <c r="F35" s="38">
        <f t="shared" si="1"/>
        <v>322.4</v>
      </c>
      <c r="G35" s="40" t="s">
        <v>19</v>
      </c>
      <c r="H35" s="38">
        <v>403</v>
      </c>
      <c r="I35" s="35" t="s">
        <v>134</v>
      </c>
    </row>
    <row r="36" spans="1:9" s="24" customFormat="1" ht="12.75">
      <c r="A36" s="21"/>
      <c r="B36" s="21">
        <v>323</v>
      </c>
      <c r="C36" s="21"/>
      <c r="D36" s="21" t="s">
        <v>58</v>
      </c>
      <c r="E36" s="21"/>
      <c r="F36" s="23"/>
      <c r="G36" s="21"/>
      <c r="H36" s="23"/>
      <c r="I36" s="21"/>
    </row>
    <row r="37" spans="1:9" s="27" customFormat="1" ht="15" outlineLevel="1">
      <c r="A37" s="37">
        <v>7</v>
      </c>
      <c r="B37" s="37">
        <v>3231</v>
      </c>
      <c r="C37" s="38">
        <f>SUM(H37)</f>
        <v>55431.72</v>
      </c>
      <c r="D37" s="37" t="s">
        <v>22</v>
      </c>
      <c r="E37" s="37"/>
      <c r="F37" s="38">
        <f t="shared" si="1"/>
        <v>44345.376000000004</v>
      </c>
      <c r="G37" s="40"/>
      <c r="H37" s="38">
        <f>SUM(H38:H41)</f>
        <v>55431.72</v>
      </c>
      <c r="I37" s="35" t="s">
        <v>134</v>
      </c>
    </row>
    <row r="38" spans="1:9" ht="12.75" outlineLevel="1">
      <c r="A38" s="30" t="s">
        <v>77</v>
      </c>
      <c r="B38" s="30">
        <v>32311</v>
      </c>
      <c r="C38" s="30"/>
      <c r="D38" s="30" t="s">
        <v>103</v>
      </c>
      <c r="E38" s="46" t="s">
        <v>126</v>
      </c>
      <c r="F38" s="31">
        <f>H38-(H38*18.6992%)</f>
        <v>18292.68</v>
      </c>
      <c r="G38" s="36" t="s">
        <v>11</v>
      </c>
      <c r="H38" s="31">
        <v>22500</v>
      </c>
      <c r="I38" s="36"/>
    </row>
    <row r="39" spans="1:9" ht="12.75" outlineLevel="1">
      <c r="A39" s="30" t="s">
        <v>78</v>
      </c>
      <c r="B39" s="30">
        <v>32313</v>
      </c>
      <c r="C39" s="30"/>
      <c r="D39" s="30" t="s">
        <v>104</v>
      </c>
      <c r="E39" s="46" t="s">
        <v>126</v>
      </c>
      <c r="F39" s="31">
        <f>H39-(H39*18.6992%)</f>
        <v>0</v>
      </c>
      <c r="G39" s="36" t="s">
        <v>11</v>
      </c>
      <c r="H39" s="31">
        <v>0</v>
      </c>
      <c r="I39" s="36"/>
    </row>
    <row r="40" spans="1:9" ht="12.75" outlineLevel="1">
      <c r="A40" s="30" t="s">
        <v>79</v>
      </c>
      <c r="B40" s="30">
        <v>32319</v>
      </c>
      <c r="C40" s="30"/>
      <c r="D40" s="30" t="s">
        <v>105</v>
      </c>
      <c r="E40" s="46" t="s">
        <v>119</v>
      </c>
      <c r="F40" s="31">
        <f>H40-(H40*18.6992%)</f>
        <v>0</v>
      </c>
      <c r="G40" s="51" t="s">
        <v>45</v>
      </c>
      <c r="H40" s="31">
        <v>0</v>
      </c>
      <c r="I40" s="36"/>
    </row>
    <row r="41" spans="1:9" s="8" customFormat="1" ht="15.75">
      <c r="A41" s="30" t="s">
        <v>80</v>
      </c>
      <c r="B41" s="30">
        <v>32319</v>
      </c>
      <c r="C41" s="30"/>
      <c r="D41" s="30" t="s">
        <v>106</v>
      </c>
      <c r="E41" s="46" t="s">
        <v>126</v>
      </c>
      <c r="F41" s="31">
        <f>H41-(H41*18.6992%)</f>
        <v>26773.75181376</v>
      </c>
      <c r="G41" s="36" t="s">
        <v>24</v>
      </c>
      <c r="H41" s="31">
        <v>32931.72</v>
      </c>
      <c r="I41" s="36"/>
    </row>
    <row r="42" spans="1:9" s="27" customFormat="1" ht="15" outlineLevel="1">
      <c r="A42" s="37">
        <v>8</v>
      </c>
      <c r="B42" s="37">
        <v>3232</v>
      </c>
      <c r="C42" s="38">
        <f>SUM(H42)</f>
        <v>30545.7</v>
      </c>
      <c r="D42" s="37" t="s">
        <v>23</v>
      </c>
      <c r="E42" s="37"/>
      <c r="F42" s="38">
        <f aca="true" t="shared" si="2" ref="F42:F65">H42-(H42*20%)</f>
        <v>24436.56</v>
      </c>
      <c r="G42" s="41"/>
      <c r="H42" s="38">
        <f>SUM(H43:H45)</f>
        <v>30545.7</v>
      </c>
      <c r="I42" s="35" t="s">
        <v>134</v>
      </c>
    </row>
    <row r="43" spans="1:10" ht="12.75" outlineLevel="1">
      <c r="A43" s="52" t="s">
        <v>84</v>
      </c>
      <c r="B43" s="30">
        <v>32321</v>
      </c>
      <c r="C43" s="30"/>
      <c r="D43" s="30" t="s">
        <v>107</v>
      </c>
      <c r="E43" s="46" t="s">
        <v>126</v>
      </c>
      <c r="F43" s="31">
        <f t="shared" si="2"/>
        <v>0</v>
      </c>
      <c r="G43" s="36" t="s">
        <v>24</v>
      </c>
      <c r="H43" s="31">
        <v>0</v>
      </c>
      <c r="I43" s="36"/>
      <c r="J43" s="17"/>
    </row>
    <row r="44" spans="1:10" ht="12.75" outlineLevel="1">
      <c r="A44" s="30" t="s">
        <v>83</v>
      </c>
      <c r="B44" s="30">
        <v>32329</v>
      </c>
      <c r="C44" s="30"/>
      <c r="D44" s="30" t="s">
        <v>108</v>
      </c>
      <c r="E44" s="46" t="s">
        <v>126</v>
      </c>
      <c r="F44" s="31">
        <f t="shared" si="2"/>
        <v>19400.56</v>
      </c>
      <c r="G44" s="36" t="s">
        <v>44</v>
      </c>
      <c r="H44" s="31">
        <v>24250.7</v>
      </c>
      <c r="I44" s="36"/>
      <c r="J44" s="17"/>
    </row>
    <row r="45" spans="1:10" s="8" customFormat="1" ht="15.75">
      <c r="A45" s="30" t="s">
        <v>85</v>
      </c>
      <c r="B45" s="30">
        <v>32329</v>
      </c>
      <c r="C45" s="30"/>
      <c r="D45" s="30" t="s">
        <v>23</v>
      </c>
      <c r="E45" s="30"/>
      <c r="F45" s="31">
        <f>H45-(H45*20%)</f>
        <v>5036</v>
      </c>
      <c r="G45" s="36" t="s">
        <v>24</v>
      </c>
      <c r="H45" s="31">
        <v>6295</v>
      </c>
      <c r="I45" s="36"/>
      <c r="J45" s="17"/>
    </row>
    <row r="46" spans="1:9" s="26" customFormat="1" ht="15">
      <c r="A46" s="37">
        <v>9</v>
      </c>
      <c r="B46" s="37">
        <v>3233</v>
      </c>
      <c r="C46" s="38">
        <f>SUM(H46)</f>
        <v>2250</v>
      </c>
      <c r="D46" s="37" t="s">
        <v>25</v>
      </c>
      <c r="E46" s="47" t="s">
        <v>126</v>
      </c>
      <c r="F46" s="38">
        <f t="shared" si="2"/>
        <v>1800</v>
      </c>
      <c r="G46" s="40" t="s">
        <v>11</v>
      </c>
      <c r="H46" s="38">
        <v>2250</v>
      </c>
      <c r="I46" s="35" t="s">
        <v>134</v>
      </c>
    </row>
    <row r="47" spans="1:10" s="27" customFormat="1" ht="15" outlineLevel="1">
      <c r="A47" s="37">
        <v>10</v>
      </c>
      <c r="B47" s="37">
        <v>3234</v>
      </c>
      <c r="C47" s="38">
        <f>SUM(H47)</f>
        <v>70275.07</v>
      </c>
      <c r="D47" s="37" t="s">
        <v>26</v>
      </c>
      <c r="E47" s="37"/>
      <c r="F47" s="38">
        <f t="shared" si="2"/>
        <v>56220.056000000004</v>
      </c>
      <c r="G47" s="41"/>
      <c r="H47" s="38">
        <f>SUM(H48:H52)</f>
        <v>70275.07</v>
      </c>
      <c r="I47" s="35" t="s">
        <v>134</v>
      </c>
      <c r="J47" s="28"/>
    </row>
    <row r="48" spans="1:10" ht="12.75" outlineLevel="1">
      <c r="A48" s="52" t="s">
        <v>27</v>
      </c>
      <c r="B48" s="30">
        <v>32341</v>
      </c>
      <c r="C48" s="30"/>
      <c r="D48" s="30" t="s">
        <v>109</v>
      </c>
      <c r="E48" s="46" t="s">
        <v>126</v>
      </c>
      <c r="F48" s="31">
        <f t="shared" si="2"/>
        <v>13600</v>
      </c>
      <c r="G48" s="32" t="s">
        <v>11</v>
      </c>
      <c r="H48" s="31">
        <v>17000</v>
      </c>
      <c r="I48" s="36"/>
      <c r="J48" s="17"/>
    </row>
    <row r="49" spans="1:10" ht="12.75" outlineLevel="1">
      <c r="A49" s="52" t="s">
        <v>28</v>
      </c>
      <c r="B49" s="30">
        <v>32342</v>
      </c>
      <c r="C49" s="30"/>
      <c r="D49" s="30" t="s">
        <v>110</v>
      </c>
      <c r="E49" s="46" t="s">
        <v>126</v>
      </c>
      <c r="F49" s="31">
        <f t="shared" si="2"/>
        <v>14400</v>
      </c>
      <c r="G49" s="32" t="s">
        <v>11</v>
      </c>
      <c r="H49" s="31">
        <v>18000</v>
      </c>
      <c r="I49" s="36"/>
      <c r="J49" s="17"/>
    </row>
    <row r="50" spans="1:10" ht="12.75" outlineLevel="1">
      <c r="A50" s="52" t="s">
        <v>29</v>
      </c>
      <c r="B50" s="30">
        <v>32343</v>
      </c>
      <c r="C50" s="30"/>
      <c r="D50" s="30" t="s">
        <v>124</v>
      </c>
      <c r="E50" s="46" t="s">
        <v>126</v>
      </c>
      <c r="F50" s="31">
        <f t="shared" si="2"/>
        <v>800</v>
      </c>
      <c r="G50" s="32" t="s">
        <v>11</v>
      </c>
      <c r="H50" s="31">
        <v>1000</v>
      </c>
      <c r="I50" s="36"/>
      <c r="J50" s="17"/>
    </row>
    <row r="51" spans="1:10" ht="12.75" outlineLevel="1">
      <c r="A51" s="52" t="s">
        <v>122</v>
      </c>
      <c r="B51" s="30">
        <v>32344</v>
      </c>
      <c r="C51" s="30"/>
      <c r="D51" s="30" t="s">
        <v>125</v>
      </c>
      <c r="E51" s="46" t="s">
        <v>126</v>
      </c>
      <c r="F51" s="31">
        <f t="shared" si="2"/>
        <v>680.504</v>
      </c>
      <c r="G51" s="32" t="s">
        <v>11</v>
      </c>
      <c r="H51" s="31">
        <v>850.63</v>
      </c>
      <c r="I51" s="36"/>
      <c r="J51" s="17"/>
    </row>
    <row r="52" spans="1:9" s="8" customFormat="1" ht="15.75">
      <c r="A52" s="52" t="s">
        <v>123</v>
      </c>
      <c r="B52" s="30">
        <v>32349</v>
      </c>
      <c r="C52" s="30"/>
      <c r="D52" s="30" t="s">
        <v>111</v>
      </c>
      <c r="E52" s="46" t="s">
        <v>126</v>
      </c>
      <c r="F52" s="31">
        <f t="shared" si="2"/>
        <v>26739.552000000003</v>
      </c>
      <c r="G52" s="32" t="s">
        <v>11</v>
      </c>
      <c r="H52" s="31">
        <v>33424.44</v>
      </c>
      <c r="I52" s="36"/>
    </row>
    <row r="53" spans="1:10" s="27" customFormat="1" ht="15" outlineLevel="1">
      <c r="A53" s="37">
        <v>11</v>
      </c>
      <c r="B53" s="37">
        <v>3236</v>
      </c>
      <c r="C53" s="38">
        <f>SUM(H53)</f>
        <v>20700</v>
      </c>
      <c r="D53" s="37" t="s">
        <v>30</v>
      </c>
      <c r="E53" s="37"/>
      <c r="F53" s="38">
        <f t="shared" si="2"/>
        <v>16560</v>
      </c>
      <c r="G53" s="41"/>
      <c r="H53" s="38">
        <f>SUM(H54:H55)</f>
        <v>20700</v>
      </c>
      <c r="I53" s="35" t="s">
        <v>134</v>
      </c>
      <c r="J53" s="28"/>
    </row>
    <row r="54" spans="1:10" ht="12.75" outlineLevel="1">
      <c r="A54" s="52" t="s">
        <v>81</v>
      </c>
      <c r="B54" s="30">
        <v>32369</v>
      </c>
      <c r="C54" s="30"/>
      <c r="D54" s="30" t="s">
        <v>31</v>
      </c>
      <c r="E54" s="46" t="s">
        <v>126</v>
      </c>
      <c r="F54" s="31">
        <f t="shared" si="2"/>
        <v>6000</v>
      </c>
      <c r="G54" s="32" t="s">
        <v>12</v>
      </c>
      <c r="H54" s="31">
        <v>7500</v>
      </c>
      <c r="I54" s="36"/>
      <c r="J54" s="17"/>
    </row>
    <row r="55" spans="1:10" s="8" customFormat="1" ht="15.75">
      <c r="A55" s="52" t="s">
        <v>82</v>
      </c>
      <c r="B55" s="30">
        <v>32361</v>
      </c>
      <c r="C55" s="30"/>
      <c r="D55" s="30" t="s">
        <v>32</v>
      </c>
      <c r="E55" s="46" t="s">
        <v>126</v>
      </c>
      <c r="F55" s="31">
        <f t="shared" si="2"/>
        <v>10560</v>
      </c>
      <c r="G55" s="32" t="s">
        <v>12</v>
      </c>
      <c r="H55" s="31">
        <v>13200</v>
      </c>
      <c r="I55" s="36"/>
      <c r="J55" s="17"/>
    </row>
    <row r="56" spans="1:10" s="8" customFormat="1" ht="15.75">
      <c r="A56" s="37">
        <v>12</v>
      </c>
      <c r="B56" s="37">
        <v>3237</v>
      </c>
      <c r="C56" s="38">
        <f>H56</f>
        <v>79745.15</v>
      </c>
      <c r="D56" s="37" t="s">
        <v>116</v>
      </c>
      <c r="E56" s="39"/>
      <c r="F56" s="38">
        <f>H56-(H56*20%)</f>
        <v>63796.119999999995</v>
      </c>
      <c r="G56" s="41"/>
      <c r="H56" s="38">
        <v>79745.15</v>
      </c>
      <c r="I56" s="35" t="s">
        <v>134</v>
      </c>
      <c r="J56" s="17"/>
    </row>
    <row r="57" spans="1:9" s="26" customFormat="1" ht="15">
      <c r="A57" s="37">
        <v>13</v>
      </c>
      <c r="B57" s="37">
        <v>3238</v>
      </c>
      <c r="C57" s="38">
        <f>SUM(H57)</f>
        <v>16411.1</v>
      </c>
      <c r="D57" s="37" t="s">
        <v>33</v>
      </c>
      <c r="E57" s="47" t="s">
        <v>126</v>
      </c>
      <c r="F57" s="38">
        <f t="shared" si="2"/>
        <v>13128.88</v>
      </c>
      <c r="G57" s="41"/>
      <c r="H57" s="38">
        <v>16411.1</v>
      </c>
      <c r="I57" s="35" t="s">
        <v>134</v>
      </c>
    </row>
    <row r="58" spans="1:10" s="27" customFormat="1" ht="15" outlineLevel="1">
      <c r="A58" s="37">
        <v>14</v>
      </c>
      <c r="B58" s="37">
        <v>3239</v>
      </c>
      <c r="C58" s="38">
        <f>SUM(H58)</f>
        <v>476.25</v>
      </c>
      <c r="D58" s="37" t="s">
        <v>34</v>
      </c>
      <c r="E58" s="39"/>
      <c r="F58" s="38">
        <f t="shared" si="2"/>
        <v>381</v>
      </c>
      <c r="G58" s="41"/>
      <c r="H58" s="38">
        <f>H59+H60</f>
        <v>476.25</v>
      </c>
      <c r="I58" s="35" t="s">
        <v>134</v>
      </c>
      <c r="J58" s="28"/>
    </row>
    <row r="59" spans="1:10" ht="12.75" outlineLevel="1">
      <c r="A59" s="52" t="s">
        <v>86</v>
      </c>
      <c r="B59" s="30">
        <v>32391</v>
      </c>
      <c r="C59" s="30"/>
      <c r="D59" s="30" t="s">
        <v>112</v>
      </c>
      <c r="E59" s="46" t="s">
        <v>126</v>
      </c>
      <c r="F59" s="31">
        <f t="shared" si="2"/>
        <v>0</v>
      </c>
      <c r="G59" s="32" t="s">
        <v>12</v>
      </c>
      <c r="H59" s="31">
        <v>0</v>
      </c>
      <c r="I59" s="48"/>
      <c r="J59" s="17"/>
    </row>
    <row r="60" spans="1:10" ht="12.75" outlineLevel="1">
      <c r="A60" s="52" t="s">
        <v>115</v>
      </c>
      <c r="B60" s="30">
        <v>32399</v>
      </c>
      <c r="C60" s="30"/>
      <c r="D60" s="30" t="s">
        <v>113</v>
      </c>
      <c r="E60" s="46" t="s">
        <v>126</v>
      </c>
      <c r="F60" s="31">
        <f t="shared" si="2"/>
        <v>381</v>
      </c>
      <c r="G60" s="32" t="s">
        <v>12</v>
      </c>
      <c r="H60" s="31">
        <v>476.25</v>
      </c>
      <c r="I60" s="48"/>
      <c r="J60" s="17"/>
    </row>
    <row r="61" spans="1:9" s="24" customFormat="1" ht="12.75">
      <c r="A61" s="21"/>
      <c r="B61" s="21">
        <v>329</v>
      </c>
      <c r="C61" s="21"/>
      <c r="D61" s="21" t="s">
        <v>59</v>
      </c>
      <c r="E61" s="21"/>
      <c r="F61" s="23"/>
      <c r="G61" s="21"/>
      <c r="H61" s="23"/>
      <c r="I61" s="21"/>
    </row>
    <row r="62" spans="1:9" s="26" customFormat="1" ht="15">
      <c r="A62" s="37">
        <v>15</v>
      </c>
      <c r="B62" s="37">
        <v>3293</v>
      </c>
      <c r="C62" s="38">
        <f>SUM(H62)</f>
        <v>11508.46</v>
      </c>
      <c r="D62" s="37" t="s">
        <v>35</v>
      </c>
      <c r="E62" s="47" t="s">
        <v>126</v>
      </c>
      <c r="F62" s="38">
        <f t="shared" si="2"/>
        <v>9206.768</v>
      </c>
      <c r="G62" s="40" t="s">
        <v>24</v>
      </c>
      <c r="H62" s="38">
        <v>11508.46</v>
      </c>
      <c r="I62" s="35" t="s">
        <v>134</v>
      </c>
    </row>
    <row r="63" spans="1:9" s="26" customFormat="1" ht="15">
      <c r="A63" s="37">
        <v>16</v>
      </c>
      <c r="B63" s="37">
        <v>3294</v>
      </c>
      <c r="C63" s="38">
        <f>SUM(H63)</f>
        <v>1200</v>
      </c>
      <c r="D63" s="37" t="s">
        <v>87</v>
      </c>
      <c r="E63" s="47" t="s">
        <v>126</v>
      </c>
      <c r="F63" s="38">
        <f>H63-(H63*20%)</f>
        <v>960</v>
      </c>
      <c r="G63" s="40" t="s">
        <v>24</v>
      </c>
      <c r="H63" s="38">
        <v>1200</v>
      </c>
      <c r="I63" s="35" t="s">
        <v>134</v>
      </c>
    </row>
    <row r="64" spans="1:10" s="27" customFormat="1" ht="15">
      <c r="A64" s="37">
        <v>17</v>
      </c>
      <c r="B64" s="37">
        <v>3299</v>
      </c>
      <c r="C64" s="38">
        <f>SUM(H64)</f>
        <v>93658.34</v>
      </c>
      <c r="D64" s="37" t="s">
        <v>36</v>
      </c>
      <c r="E64" s="39"/>
      <c r="F64" s="38">
        <f t="shared" si="2"/>
        <v>74926.67199999999</v>
      </c>
      <c r="G64" s="40"/>
      <c r="H64" s="38">
        <f>SUM(H65:H65)</f>
        <v>93658.34</v>
      </c>
      <c r="I64" s="35" t="s">
        <v>134</v>
      </c>
      <c r="J64" s="28"/>
    </row>
    <row r="65" spans="1:9" s="7" customFormat="1" ht="15.75">
      <c r="A65" s="52" t="s">
        <v>129</v>
      </c>
      <c r="B65" s="30">
        <v>32999</v>
      </c>
      <c r="C65" s="30"/>
      <c r="D65" s="30" t="s">
        <v>117</v>
      </c>
      <c r="E65" s="46" t="s">
        <v>126</v>
      </c>
      <c r="F65" s="31">
        <f t="shared" si="2"/>
        <v>74926.67199999999</v>
      </c>
      <c r="G65" s="32" t="s">
        <v>19</v>
      </c>
      <c r="H65" s="31">
        <v>93658.34</v>
      </c>
      <c r="I65" s="36"/>
    </row>
    <row r="66" spans="1:9" s="24" customFormat="1" ht="12.75">
      <c r="A66" s="21"/>
      <c r="B66" s="21">
        <v>34</v>
      </c>
      <c r="C66" s="21"/>
      <c r="D66" s="21" t="s">
        <v>42</v>
      </c>
      <c r="E66" s="21"/>
      <c r="F66" s="23"/>
      <c r="G66" s="21"/>
      <c r="H66" s="23"/>
      <c r="I66" s="21"/>
    </row>
    <row r="67" spans="1:9" s="24" customFormat="1" ht="12.75">
      <c r="A67" s="21"/>
      <c r="B67" s="21">
        <v>343</v>
      </c>
      <c r="C67" s="21"/>
      <c r="D67" s="21" t="s">
        <v>60</v>
      </c>
      <c r="E67" s="21"/>
      <c r="F67" s="23"/>
      <c r="G67" s="21"/>
      <c r="H67" s="23"/>
      <c r="I67" s="21"/>
    </row>
    <row r="68" spans="1:10" s="27" customFormat="1" ht="15" outlineLevel="1">
      <c r="A68" s="37">
        <v>18</v>
      </c>
      <c r="B68" s="37">
        <v>3431</v>
      </c>
      <c r="C68" s="38">
        <f>SUM(H68)</f>
        <v>2887.52</v>
      </c>
      <c r="D68" s="37" t="s">
        <v>37</v>
      </c>
      <c r="E68" s="39"/>
      <c r="F68" s="38">
        <f>H68-(H68*20%)</f>
        <v>2310.016</v>
      </c>
      <c r="G68" s="40"/>
      <c r="H68" s="38">
        <f>SUM(H69:H69)</f>
        <v>2887.52</v>
      </c>
      <c r="I68" s="35" t="s">
        <v>134</v>
      </c>
      <c r="J68" s="28"/>
    </row>
    <row r="69" spans="1:9" ht="12.75">
      <c r="A69" s="52" t="s">
        <v>51</v>
      </c>
      <c r="B69" s="30">
        <v>34312</v>
      </c>
      <c r="C69" s="30"/>
      <c r="D69" s="30" t="s">
        <v>114</v>
      </c>
      <c r="E69" s="46" t="s">
        <v>126</v>
      </c>
      <c r="F69" s="31">
        <f>H69-(H69*20%)</f>
        <v>2310.016</v>
      </c>
      <c r="G69" s="32" t="s">
        <v>11</v>
      </c>
      <c r="H69" s="31">
        <v>2887.52</v>
      </c>
      <c r="I69" s="36"/>
    </row>
    <row r="70" spans="1:9" s="25" customFormat="1" ht="25.5">
      <c r="A70" s="21"/>
      <c r="B70" s="21">
        <v>42</v>
      </c>
      <c r="C70" s="21"/>
      <c r="D70" s="20" t="s">
        <v>50</v>
      </c>
      <c r="E70" s="22"/>
      <c r="F70" s="23"/>
      <c r="G70" s="22"/>
      <c r="H70" s="23"/>
      <c r="I70" s="21"/>
    </row>
    <row r="71" spans="1:9" s="25" customFormat="1" ht="12.75">
      <c r="A71" s="21"/>
      <c r="B71" s="21">
        <v>422</v>
      </c>
      <c r="C71" s="21"/>
      <c r="D71" s="21" t="s">
        <v>53</v>
      </c>
      <c r="E71" s="22"/>
      <c r="F71" s="23"/>
      <c r="G71" s="22"/>
      <c r="H71" s="23"/>
      <c r="I71" s="21"/>
    </row>
    <row r="72" spans="1:9" s="25" customFormat="1" ht="15">
      <c r="A72" s="43">
        <v>19</v>
      </c>
      <c r="B72" s="43">
        <v>4221</v>
      </c>
      <c r="C72" s="44">
        <f>SUM(H72)</f>
        <v>50867.5</v>
      </c>
      <c r="D72" s="43" t="s">
        <v>53</v>
      </c>
      <c r="E72" s="42"/>
      <c r="F72" s="44">
        <f>H72-(H72*20%)</f>
        <v>40694</v>
      </c>
      <c r="G72" s="45"/>
      <c r="H72" s="44">
        <f>SUM(H73:H75)</f>
        <v>50867.5</v>
      </c>
      <c r="I72" s="35" t="s">
        <v>134</v>
      </c>
    </row>
    <row r="73" spans="1:11" ht="12.75">
      <c r="A73" s="52" t="s">
        <v>54</v>
      </c>
      <c r="B73" s="30">
        <v>42212</v>
      </c>
      <c r="C73" s="30"/>
      <c r="D73" s="30" t="s">
        <v>137</v>
      </c>
      <c r="E73" s="46" t="s">
        <v>126</v>
      </c>
      <c r="F73" s="31">
        <f>H73-(H73*20%)</f>
        <v>32904</v>
      </c>
      <c r="G73" s="32" t="s">
        <v>19</v>
      </c>
      <c r="H73" s="31">
        <v>41130</v>
      </c>
      <c r="I73" s="48"/>
      <c r="J73" s="25"/>
      <c r="K73" s="25"/>
    </row>
    <row r="74" spans="1:11" ht="12.75">
      <c r="A74" s="52" t="s">
        <v>130</v>
      </c>
      <c r="B74" s="30">
        <v>42262</v>
      </c>
      <c r="C74" s="30"/>
      <c r="D74" s="30" t="s">
        <v>138</v>
      </c>
      <c r="E74" s="46" t="s">
        <v>126</v>
      </c>
      <c r="F74" s="31">
        <f>H74-(H74*20%)</f>
        <v>7790</v>
      </c>
      <c r="G74" s="32" t="s">
        <v>19</v>
      </c>
      <c r="H74" s="31">
        <v>9737.5</v>
      </c>
      <c r="I74" s="48"/>
      <c r="J74" s="25"/>
      <c r="K74" s="25"/>
    </row>
    <row r="75" spans="1:11" ht="12.75">
      <c r="A75" s="52" t="s">
        <v>131</v>
      </c>
      <c r="B75" s="30">
        <v>42273</v>
      </c>
      <c r="C75" s="30"/>
      <c r="D75" s="30" t="s">
        <v>127</v>
      </c>
      <c r="E75" s="46" t="s">
        <v>126</v>
      </c>
      <c r="F75" s="31">
        <f>H75-(H75*20%)</f>
        <v>0</v>
      </c>
      <c r="G75" s="32" t="s">
        <v>19</v>
      </c>
      <c r="H75" s="31">
        <v>0</v>
      </c>
      <c r="I75" s="48"/>
      <c r="J75" s="25"/>
      <c r="K75" s="25"/>
    </row>
    <row r="76" spans="1:9" s="25" customFormat="1" ht="12.75">
      <c r="A76" s="21"/>
      <c r="B76" s="21">
        <v>424</v>
      </c>
      <c r="C76" s="21"/>
      <c r="D76" s="21" t="s">
        <v>61</v>
      </c>
      <c r="E76" s="21"/>
      <c r="F76" s="23"/>
      <c r="G76" s="21"/>
      <c r="H76" s="23"/>
      <c r="I76" s="21"/>
    </row>
    <row r="77" spans="1:9" s="25" customFormat="1" ht="15">
      <c r="A77" s="43">
        <v>20</v>
      </c>
      <c r="B77" s="43">
        <v>4241</v>
      </c>
      <c r="C77" s="44">
        <f>SUM(H77)</f>
        <v>43143.32</v>
      </c>
      <c r="D77" s="43" t="s">
        <v>53</v>
      </c>
      <c r="E77" s="42"/>
      <c r="F77" s="44">
        <f>H77-(H77*20%)</f>
        <v>34514.656</v>
      </c>
      <c r="G77" s="45"/>
      <c r="H77" s="44">
        <f>H78</f>
        <v>43143.32</v>
      </c>
      <c r="I77" s="35" t="s">
        <v>134</v>
      </c>
    </row>
    <row r="78" spans="1:11" ht="12.75">
      <c r="A78" s="52" t="s">
        <v>55</v>
      </c>
      <c r="B78" s="30">
        <v>42411</v>
      </c>
      <c r="C78" s="30"/>
      <c r="D78" s="30" t="s">
        <v>56</v>
      </c>
      <c r="E78" s="46" t="s">
        <v>126</v>
      </c>
      <c r="F78" s="31">
        <f>H78-(H78*20%)</f>
        <v>34514.656</v>
      </c>
      <c r="G78" s="32" t="s">
        <v>12</v>
      </c>
      <c r="H78" s="31">
        <v>43143.32</v>
      </c>
      <c r="I78" s="36"/>
      <c r="J78" s="25"/>
      <c r="K78" s="25"/>
    </row>
    <row r="79" spans="1:9" s="25" customFormat="1" ht="12.75">
      <c r="A79" s="21"/>
      <c r="B79" s="21">
        <v>426</v>
      </c>
      <c r="C79" s="21"/>
      <c r="D79" s="21" t="s">
        <v>62</v>
      </c>
      <c r="E79" s="21"/>
      <c r="F79" s="23"/>
      <c r="G79" s="21"/>
      <c r="H79" s="23"/>
      <c r="I79" s="21"/>
    </row>
    <row r="80" spans="1:9" ht="14.25" customHeight="1">
      <c r="A80" s="56"/>
      <c r="B80" s="56"/>
      <c r="C80" s="56"/>
      <c r="D80" s="56"/>
      <c r="E80" s="56"/>
      <c r="F80" s="56"/>
      <c r="G80" s="56"/>
      <c r="H80" s="56"/>
      <c r="I80" s="56"/>
    </row>
    <row r="81" spans="1:64" s="14" customFormat="1" ht="13.5">
      <c r="A81" s="55" t="s">
        <v>39</v>
      </c>
      <c r="B81" s="55"/>
      <c r="C81" s="55"/>
      <c r="D81" s="55"/>
      <c r="E81" s="55"/>
      <c r="F81" s="55"/>
      <c r="G81" s="55"/>
      <c r="H81" s="55"/>
      <c r="I81" s="55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9" ht="12" customHeight="1">
      <c r="A82" s="12" t="s">
        <v>47</v>
      </c>
      <c r="B82" s="12"/>
      <c r="C82" s="12"/>
      <c r="D82" s="12"/>
      <c r="E82" s="15"/>
      <c r="F82" s="12"/>
      <c r="G82" s="12"/>
      <c r="H82" s="13"/>
      <c r="I82" s="53"/>
    </row>
    <row r="83" spans="1:64" s="14" customFormat="1" ht="13.5">
      <c r="A83" s="55" t="s">
        <v>120</v>
      </c>
      <c r="B83" s="55"/>
      <c r="C83" s="55"/>
      <c r="D83" s="55"/>
      <c r="E83" s="55"/>
      <c r="F83" s="55"/>
      <c r="G83" s="55"/>
      <c r="H83" s="55"/>
      <c r="I83" s="55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</row>
    <row r="84" spans="1:9" ht="13.5">
      <c r="A84" s="12" t="s">
        <v>139</v>
      </c>
      <c r="B84" s="12"/>
      <c r="C84" s="12"/>
      <c r="D84" s="12"/>
      <c r="E84" s="15"/>
      <c r="F84" s="12"/>
      <c r="G84" s="12"/>
      <c r="H84" s="13"/>
      <c r="I84" s="14"/>
    </row>
    <row r="86" ht="12.75">
      <c r="F86" s="5" t="s">
        <v>40</v>
      </c>
    </row>
    <row r="87" ht="12.75">
      <c r="F87" s="5" t="s">
        <v>46</v>
      </c>
    </row>
  </sheetData>
  <sheetProtection/>
  <mergeCells count="9">
    <mergeCell ref="A83:I83"/>
    <mergeCell ref="A80:I80"/>
    <mergeCell ref="A81:I81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 Sabljak</cp:lastModifiedBy>
  <cp:lastPrinted>2020-12-15T10:42:02Z</cp:lastPrinted>
  <dcterms:created xsi:type="dcterms:W3CDTF">2012-02-20T07:37:37Z</dcterms:created>
  <dcterms:modified xsi:type="dcterms:W3CDTF">2022-12-28T07:25:41Z</dcterms:modified>
  <cp:category/>
  <cp:version/>
  <cp:contentType/>
  <cp:contentStatus/>
</cp:coreProperties>
</file>